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pwcgov-my.sharepoint.com/personal/sbiller_pwcgov_org/Documents/Desktop/NOFO FY26/All Project Ranking/"/>
    </mc:Choice>
  </mc:AlternateContent>
  <xr:revisionPtr revIDLastSave="29" documentId="13_ncr:1_{77A70816-FB31-46E5-892F-DFBB07EA78F3}" xr6:coauthVersionLast="47" xr6:coauthVersionMax="47" xr10:uidLastSave="{89DB1653-D145-4956-A3C5-743A8DAA5566}"/>
  <bookViews>
    <workbookView xWindow="28680" yWindow="-120" windowWidth="29040" windowHeight="15720" xr2:uid="{6A56A34C-C0BE-4420-82FD-C0113300F22E}"/>
  </bookViews>
  <sheets>
    <sheet name="FINAL" sheetId="2" r:id="rId1"/>
  </sheets>
  <definedNames>
    <definedName name="_xlnm.Print_Area" localSheetId="0">FINAL!$A$1:$O$46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2" l="1"/>
  <c r="J12" i="2"/>
  <c r="J17" i="2"/>
  <c r="D40" i="2" l="1"/>
  <c r="B46" i="2"/>
  <c r="D46" i="2" s="1"/>
  <c r="B45" i="2"/>
  <c r="B44" i="2"/>
  <c r="B43" i="2"/>
  <c r="B40" i="2"/>
  <c r="B33" i="2"/>
  <c r="B32" i="2" s="1"/>
  <c r="F23" i="2"/>
  <c r="F20" i="2"/>
  <c r="F8" i="2"/>
  <c r="B42" i="2" l="1"/>
  <c r="D42" i="2" s="1"/>
  <c r="B41" i="2"/>
  <c r="D41" i="2" s="1"/>
  <c r="F24" i="2"/>
  <c r="E8" i="2"/>
  <c r="E23" i="2" l="1"/>
  <c r="E24"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tc={A94AD84D-F949-46D9-BE67-E053E7AD7965}</author>
  </authors>
  <commentList>
    <comment ref="J2" authorId="0" shapeId="0" xr:uid="{A94AD84D-F949-46D9-BE67-E053E7AD7965}">
      <text>
        <t>[Threaded comment]
Your version of Excel allows you to read this threaded comment; however, any edits to it will get removed if the file is opened in a newer version of Excel. Learn more: https://go.microsoft.com/fwlink/?linkid=870924
Comment:
    Formula for scores: ((Performance Points Earned (Column H) / Performance Points Available (Column G) * 100) + (Bonus Points Earned (Column I))) = Final Score (Column J)</t>
      </text>
    </comment>
  </commentList>
</comments>
</file>

<file path=xl/sharedStrings.xml><?xml version="1.0" encoding="utf-8"?>
<sst xmlns="http://schemas.openxmlformats.org/spreadsheetml/2006/main" count="203" uniqueCount="95">
  <si>
    <t>Grant #</t>
  </si>
  <si>
    <t>Project Type</t>
  </si>
  <si>
    <t>N/A</t>
  </si>
  <si>
    <t>SUB-TOTAL</t>
  </si>
  <si>
    <t>CoC Planning</t>
  </si>
  <si>
    <t>Prince William County Dept. of Social Services (PWC DSS)</t>
  </si>
  <si>
    <t>GRAND TOTAL</t>
  </si>
  <si>
    <t>Tier 2</t>
  </si>
  <si>
    <t>ARD Amount</t>
  </si>
  <si>
    <t xml:space="preserve">Tier 1 </t>
  </si>
  <si>
    <t>TIER 1 PROJECTS</t>
  </si>
  <si>
    <t>TIER 2 PROJECTS</t>
  </si>
  <si>
    <t>Reallocated</t>
  </si>
  <si>
    <t>Project Name</t>
  </si>
  <si>
    <r>
      <t>Performance Points Available</t>
    </r>
    <r>
      <rPr>
        <b/>
        <sz val="11"/>
        <color rgb="FFFF0000"/>
        <rFont val="Calibri"/>
        <family val="2"/>
        <scheme val="minor"/>
      </rPr>
      <t>*</t>
    </r>
  </si>
  <si>
    <t>Performance Points Earned</t>
  </si>
  <si>
    <t>Bonus Points Earned</t>
  </si>
  <si>
    <t>Non-Competitive/Non-Ranked Projects</t>
  </si>
  <si>
    <t>Recipient Name</t>
  </si>
  <si>
    <r>
      <rPr>
        <i/>
        <sz val="11"/>
        <color rgb="FFFF0000"/>
        <rFont val="Calibri"/>
        <family val="2"/>
        <scheme val="minor"/>
      </rPr>
      <t>*</t>
    </r>
    <r>
      <rPr>
        <i/>
        <sz val="11"/>
        <color theme="1"/>
        <rFont val="Calibri"/>
        <family val="2"/>
        <scheme val="minor"/>
      </rPr>
      <t xml:space="preserve">For some projects the number of "Possible Points" is reduced as the project did not have data to be scored for certain measures. This does not mean the provider did not submit data, it simply means the data does not exist. For example, some of the PSH projects did not have any exits during the reporting period therefore there's nothing to score for exit destination outcomes. </t>
    </r>
  </si>
  <si>
    <r>
      <rPr>
        <i/>
        <sz val="11"/>
        <color rgb="FFFF0000"/>
        <rFont val="Calibri"/>
        <family val="2"/>
        <scheme val="minor"/>
      </rPr>
      <t>†</t>
    </r>
    <r>
      <rPr>
        <i/>
        <sz val="11"/>
        <color theme="1"/>
        <rFont val="Calibri"/>
        <family val="2"/>
        <scheme val="minor"/>
      </rPr>
      <t>Project "held harmless"
- VA0132</t>
    </r>
    <r>
      <rPr>
        <i/>
        <sz val="11"/>
        <color rgb="FFFF0000"/>
        <rFont val="Calibri"/>
        <family val="2"/>
        <scheme val="minor"/>
      </rPr>
      <t>†</t>
    </r>
    <r>
      <rPr>
        <i/>
        <sz val="11"/>
        <color theme="1"/>
        <rFont val="Calibri"/>
        <family val="2"/>
        <scheme val="minor"/>
      </rPr>
      <t xml:space="preserve"> supports the entire CoC's HMIS and HMIS participation by CoC-funded projects is required under the CoC Program.</t>
    </r>
  </si>
  <si>
    <r>
      <rPr>
        <i/>
        <sz val="11"/>
        <color rgb="FFFF0000"/>
        <rFont val="Calibri"/>
        <family val="2"/>
        <scheme val="minor"/>
      </rPr>
      <t xml:space="preserve">‡ </t>
    </r>
    <r>
      <rPr>
        <i/>
        <sz val="11"/>
        <color theme="1"/>
        <rFont val="Calibri"/>
        <family val="2"/>
        <scheme val="minor"/>
      </rPr>
      <t xml:space="preserve">Project is split between Tier I and Tier II </t>
    </r>
  </si>
  <si>
    <t>Amount Requested to HUD</t>
  </si>
  <si>
    <t>Rank</t>
  </si>
  <si>
    <t>Score</t>
  </si>
  <si>
    <t xml:space="preserve">VA0132 PWA HMIS </t>
  </si>
  <si>
    <t>PWA CoC FY26 HUD Applicants &amp; Prioritization</t>
  </si>
  <si>
    <t>HMIS</t>
  </si>
  <si>
    <r>
      <t>VA0132</t>
    </r>
    <r>
      <rPr>
        <b/>
        <sz val="11"/>
        <color rgb="FFFF0000"/>
        <rFont val="Calibri"/>
        <family val="2"/>
        <scheme val="minor"/>
      </rPr>
      <t>†</t>
    </r>
  </si>
  <si>
    <t>Accepted</t>
  </si>
  <si>
    <t>Renewal</t>
  </si>
  <si>
    <t>VA0439</t>
  </si>
  <si>
    <t>VA0439 ACTS DV Bonus</t>
  </si>
  <si>
    <t>RRH</t>
  </si>
  <si>
    <t>Action in Community Through Service of Prince William</t>
  </si>
  <si>
    <t>VA0127</t>
  </si>
  <si>
    <t>VA0127 PWA PASS PSH</t>
  </si>
  <si>
    <t>PSH</t>
  </si>
  <si>
    <t>Streetlight Community Outreach Ministries</t>
  </si>
  <si>
    <t>VA0324</t>
  </si>
  <si>
    <t>VA0324 ACTS RRH</t>
  </si>
  <si>
    <t>VA0398</t>
  </si>
  <si>
    <t>VA0398 PWA PSH Bonus</t>
  </si>
  <si>
    <t>VA0130</t>
  </si>
  <si>
    <t>VA0130 PWA Leasing</t>
  </si>
  <si>
    <t>Good Shepherd Housing Foundation</t>
  </si>
  <si>
    <t>PPRN - $3,394,741</t>
  </si>
  <si>
    <t>FPRN - $3,394,741</t>
  </si>
  <si>
    <t>DV Bonus - $678,948</t>
  </si>
  <si>
    <t>UFA Costs - $101,842</t>
  </si>
  <si>
    <t>CoC Bonus - $509,211 + GSHF Reallocation $217,641 = $726,852</t>
  </si>
  <si>
    <t>TH</t>
  </si>
  <si>
    <t>New</t>
  </si>
  <si>
    <t xml:space="preserve">Accepted </t>
  </si>
  <si>
    <t>Prince William County DSS</t>
  </si>
  <si>
    <t>SLS Home Solutions</t>
  </si>
  <si>
    <t>The Church on the Rock Ministries</t>
  </si>
  <si>
    <t>SSO - CE</t>
  </si>
  <si>
    <t>DV TH</t>
  </si>
  <si>
    <t>SSO</t>
  </si>
  <si>
    <t>Rejected</t>
  </si>
  <si>
    <t>Bright Path &amp; Senior Nest</t>
  </si>
  <si>
    <t>Bright Path &amp; Senior Nest Transitional Housing</t>
  </si>
  <si>
    <t>Bright Path &amp; Senior Nest Senior Supportive Services</t>
  </si>
  <si>
    <t>Status (Accepted/ Rejected/Reallocated)</t>
  </si>
  <si>
    <t>Funding Source</t>
  </si>
  <si>
    <t>Reason for Rejection</t>
  </si>
  <si>
    <t>Did not meet Threshold</t>
  </si>
  <si>
    <t>CoC ARD</t>
  </si>
  <si>
    <t>CoC Bonus &amp; Reallocation</t>
  </si>
  <si>
    <t>CoC Bonus</t>
  </si>
  <si>
    <t>DV Bonus</t>
  </si>
  <si>
    <t xml:space="preserve">HUD ALLOWED AMOUNTS </t>
  </si>
  <si>
    <t>CoC Reallocation + CoC Bonus</t>
  </si>
  <si>
    <t>ARD in Tier 2</t>
  </si>
  <si>
    <t>PWA CoC Amounts to be Submitted</t>
  </si>
  <si>
    <t>Project Totals</t>
  </si>
  <si>
    <t>Straddle Project Amount</t>
  </si>
  <si>
    <t>Reallocation - Transition</t>
  </si>
  <si>
    <t>CoC Bonus + Remaining Reallocation</t>
  </si>
  <si>
    <t>Remaining Amount</t>
  </si>
  <si>
    <r>
      <rPr>
        <i/>
        <sz val="11"/>
        <color rgb="FFFF0000"/>
        <rFont val="Calibri"/>
        <family val="2"/>
        <scheme val="minor"/>
      </rPr>
      <t xml:space="preserve">†† </t>
    </r>
    <r>
      <rPr>
        <i/>
        <sz val="11"/>
        <color theme="1"/>
        <rFont val="Calibri"/>
        <family val="2"/>
        <scheme val="minor"/>
      </rPr>
      <t>Project combined in FY25
- VA0127 &amp;VA0133 combined for HUD FY25, Streetlight Community Outreach Ministries (SCOM) Permanent Supportive Housing (PSH) projects. This change was applied as the provider combined these projects and are now reported as one (under VA0127) on the current FY25 HUD Grant Inventory Worksheet (GIW).
Scoring Formula:
Formula = ((Total Points Earned / Total Points Possible) * 100) + Total Bonus Points) 
Calculation = ((154 / 187) * 100) + 7.93)
= ((0.8235) * 100) + 7.93
= ((82.35) + 7.93)
= 90.28</t>
    </r>
  </si>
  <si>
    <t>Not Ranked</t>
  </si>
  <si>
    <t>Planning</t>
  </si>
  <si>
    <t>Fully Reallocated</t>
  </si>
  <si>
    <t>Reallocation</t>
  </si>
  <si>
    <t>TH-DV KALMA</t>
  </si>
  <si>
    <t>2026 Pathway Homes SHP PWA-TG</t>
  </si>
  <si>
    <t>Heart for the People: Housing Stability and Recovery Services</t>
  </si>
  <si>
    <t>FY2026 SLS</t>
  </si>
  <si>
    <t>Prince William Area Coordinated Entry System (PWA CES)</t>
  </si>
  <si>
    <r>
      <t xml:space="preserve">Application Type </t>
    </r>
    <r>
      <rPr>
        <b/>
        <sz val="8"/>
        <color theme="1"/>
        <rFont val="Calibri"/>
        <family val="2"/>
        <scheme val="minor"/>
      </rPr>
      <t>(New, Renewal, Transition)</t>
    </r>
  </si>
  <si>
    <t>New - Transition</t>
  </si>
  <si>
    <t>Pathway Homes, Inc.</t>
  </si>
  <si>
    <t>KALMA Foundation Inc.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</si>
</sst>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6" x14ac:knownFonts="1">
    <font>
      <sz val="11"/>
      <color theme="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
      <b/>
      <sz val="11"/>
      <color rgb="FFFF0000"/>
      <name val="Calibri"/>
      <family val="2"/>
      <scheme val="minor"/>
    </font>
    <font>
      <b/>
      <sz val="11"/>
      <color theme="0"/>
      <name val="Calibri"/>
      <family val="2"/>
      <scheme val="minor"/>
    </font>
    <font>
      <sz val="11"/>
      <color theme="0"/>
      <name val="Calibri"/>
      <family val="2"/>
      <scheme val="minor"/>
    </font>
    <font>
      <i/>
      <sz val="11"/>
      <color theme="0"/>
      <name val="Calibri"/>
      <family val="2"/>
      <scheme val="minor"/>
    </font>
    <font>
      <b/>
      <i/>
      <sz val="11"/>
      <color theme="0"/>
      <name val="Calibri"/>
      <family val="2"/>
      <scheme val="minor"/>
    </font>
    <font>
      <sz val="8"/>
      <color theme="1"/>
      <name val="Calibri"/>
      <family val="2"/>
      <scheme val="minor"/>
    </font>
    <font>
      <sz val="11"/>
      <name val="Calibri"/>
      <family val="2"/>
      <scheme val="minor"/>
    </font>
    <font>
      <sz val="11"/>
      <color rgb="FFFF0000"/>
      <name val="Calibri"/>
      <family val="2"/>
      <scheme val="minor"/>
    </font>
    <font>
      <sz val="11"/>
      <color theme="1"/>
      <name val="Calibri"/>
      <family val="2"/>
    </font>
    <font>
      <i/>
      <sz val="11"/>
      <color rgb="FFFF0000"/>
      <name val="Calibri"/>
      <family val="2"/>
      <scheme val="minor"/>
    </font>
    <font>
      <b/>
      <sz val="8"/>
      <color theme="1"/>
      <name val="Calibri"/>
      <family val="2"/>
      <scheme val="minor"/>
    </font>
    <font>
      <b/>
      <sz val="10"/>
      <color theme="0"/>
      <name val="Calibri"/>
      <family val="2"/>
      <scheme val="minor"/>
    </font>
  </fonts>
  <fills count="11">
    <fill>
      <patternFill patternType="none"/>
    </fill>
    <fill>
      <patternFill patternType="gray125"/>
    </fill>
    <fill>
      <patternFill patternType="solid">
        <fgColor theme="1"/>
        <bgColor indexed="64"/>
      </patternFill>
    </fill>
    <fill>
      <patternFill patternType="solid">
        <fgColor theme="4" tint="0.79998168889431442"/>
        <bgColor theme="4" tint="0.79998168889431442"/>
      </patternFill>
    </fill>
    <fill>
      <patternFill patternType="solid">
        <fgColor theme="4" tint="-0.499984740745262"/>
        <bgColor indexed="64"/>
      </patternFill>
    </fill>
    <fill>
      <patternFill patternType="solid">
        <fgColor theme="2" tint="-0.749992370372631"/>
        <bgColor indexed="64"/>
      </patternFill>
    </fill>
    <fill>
      <patternFill patternType="solid">
        <fgColor theme="0" tint="-0.34998626667073579"/>
        <bgColor indexed="64"/>
      </patternFill>
    </fill>
    <fill>
      <patternFill patternType="solid">
        <fgColor theme="0" tint="-0.34998626667073579"/>
        <bgColor theme="4" tint="0.79998168889431442"/>
      </patternFill>
    </fill>
    <fill>
      <patternFill patternType="solid">
        <fgColor theme="9" tint="-0.499984740745262"/>
        <bgColor indexed="64"/>
      </patternFill>
    </fill>
    <fill>
      <patternFill patternType="solid">
        <fgColor theme="9" tint="0.79998168889431442"/>
        <bgColor indexed="64"/>
      </patternFill>
    </fill>
    <fill>
      <patternFill patternType="solid">
        <fgColor theme="9" tint="0.79998168889431442"/>
        <bgColor theme="4" tint="0.79998168889431442"/>
      </patternFill>
    </fill>
  </fills>
  <borders count="35">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thin">
        <color auto="1"/>
      </top>
      <bottom/>
      <diagonal/>
    </border>
    <border>
      <left style="thin">
        <color auto="1"/>
      </left>
      <right/>
      <top style="thin">
        <color auto="1"/>
      </top>
      <bottom style="medium">
        <color auto="1"/>
      </bottom>
      <diagonal/>
    </border>
    <border>
      <left/>
      <right style="thin">
        <color auto="1"/>
      </right>
      <top style="thin">
        <color auto="1"/>
      </top>
      <bottom/>
      <diagonal/>
    </border>
    <border>
      <left/>
      <right style="medium">
        <color auto="1"/>
      </right>
      <top style="thin">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auto="1"/>
      </left>
      <right style="thin">
        <color auto="1"/>
      </right>
      <top/>
      <bottom style="thin">
        <color auto="1"/>
      </bottom>
      <diagonal/>
    </border>
    <border>
      <left style="medium">
        <color auto="1"/>
      </left>
      <right style="medium">
        <color auto="1"/>
      </right>
      <top/>
      <bottom style="thin">
        <color auto="1"/>
      </bottom>
      <diagonal/>
    </border>
    <border>
      <left/>
      <right style="medium">
        <color auto="1"/>
      </right>
      <top/>
      <bottom style="thin">
        <color auto="1"/>
      </bottom>
      <diagonal/>
    </border>
    <border>
      <left style="thin">
        <color auto="1"/>
      </left>
      <right/>
      <top/>
      <bottom/>
      <diagonal/>
    </border>
    <border>
      <left/>
      <right style="thin">
        <color auto="1"/>
      </right>
      <top style="thin">
        <color auto="1"/>
      </top>
      <bottom style="medium">
        <color auto="1"/>
      </bottom>
      <diagonal/>
    </border>
    <border>
      <left style="thin">
        <color auto="1"/>
      </left>
      <right style="thin">
        <color auto="1"/>
      </right>
      <top/>
      <bottom/>
      <diagonal/>
    </border>
    <border>
      <left/>
      <right/>
      <top style="medium">
        <color auto="1"/>
      </top>
      <bottom/>
      <diagonal/>
    </border>
    <border>
      <left style="medium">
        <color auto="1"/>
      </left>
      <right style="medium">
        <color auto="1"/>
      </right>
      <top style="thin">
        <color auto="1"/>
      </top>
      <bottom/>
      <diagonal/>
    </border>
    <border>
      <left style="medium">
        <color auto="1"/>
      </left>
      <right style="thin">
        <color auto="1"/>
      </right>
      <top/>
      <bottom/>
      <diagonal/>
    </border>
    <border>
      <left/>
      <right style="thin">
        <color auto="1"/>
      </right>
      <top/>
      <bottom/>
      <diagonal/>
    </border>
    <border>
      <left/>
      <right style="medium">
        <color auto="1"/>
      </right>
      <top/>
      <bottom/>
      <diagonal/>
    </border>
    <border>
      <left/>
      <right style="medium">
        <color auto="1"/>
      </right>
      <top style="medium">
        <color auto="1"/>
      </top>
      <bottom/>
      <diagonal/>
    </border>
    <border>
      <left/>
      <right style="thin">
        <color auto="1"/>
      </right>
      <top style="thin">
        <color auto="1"/>
      </top>
      <bottom style="thin">
        <color auto="1"/>
      </bottom>
      <diagonal/>
    </border>
    <border>
      <left style="medium">
        <color auto="1"/>
      </left>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top/>
      <bottom style="thin">
        <color auto="1"/>
      </bottom>
      <diagonal/>
    </border>
    <border>
      <left style="medium">
        <color indexed="64"/>
      </left>
      <right/>
      <top/>
      <bottom/>
      <diagonal/>
    </border>
    <border>
      <left style="thin">
        <color auto="1"/>
      </left>
      <right style="thin">
        <color auto="1"/>
      </right>
      <top/>
      <bottom style="medium">
        <color auto="1"/>
      </bottom>
      <diagonal/>
    </border>
    <border>
      <left/>
      <right/>
      <top/>
      <bottom style="thin">
        <color auto="1"/>
      </bottom>
      <diagonal/>
    </border>
  </borders>
  <cellStyleXfs count="1">
    <xf numFmtId="0" fontId="0" fillId="0" borderId="0"/>
  </cellStyleXfs>
  <cellXfs count="158">
    <xf numFmtId="0" fontId="0" fillId="0" borderId="0" xfId="0"/>
    <xf numFmtId="0" fontId="2" fillId="0" borderId="0" xfId="0" applyFont="1" applyAlignment="1">
      <alignment horizontal="left" vertical="center"/>
    </xf>
    <xf numFmtId="0" fontId="1" fillId="0" borderId="0" xfId="0" applyFont="1" applyAlignment="1">
      <alignment vertical="center"/>
    </xf>
    <xf numFmtId="0" fontId="2" fillId="6" borderId="4" xfId="0" applyFont="1" applyFill="1" applyBorder="1" applyAlignment="1">
      <alignment horizontal="left" vertical="center"/>
    </xf>
    <xf numFmtId="0" fontId="2" fillId="6" borderId="4" xfId="0" applyFont="1" applyFill="1" applyBorder="1" applyAlignment="1" applyProtection="1">
      <alignment horizontal="left" vertical="center" wrapText="1"/>
      <protection locked="0"/>
    </xf>
    <xf numFmtId="44" fontId="1" fillId="6" borderId="4" xfId="0" applyNumberFormat="1" applyFont="1" applyFill="1" applyBorder="1" applyAlignment="1">
      <alignment horizontal="left" vertical="center"/>
    </xf>
    <xf numFmtId="1" fontId="2" fillId="6" borderId="4" xfId="0" applyNumberFormat="1" applyFont="1" applyFill="1" applyBorder="1" applyAlignment="1" applyProtection="1">
      <alignment horizontal="center" vertical="center"/>
      <protection locked="0"/>
    </xf>
    <xf numFmtId="44" fontId="1" fillId="6" borderId="4" xfId="0" applyNumberFormat="1" applyFont="1" applyFill="1" applyBorder="1" applyAlignment="1" applyProtection="1">
      <alignment horizontal="right" vertical="center"/>
      <protection locked="0"/>
    </xf>
    <xf numFmtId="44" fontId="1" fillId="7" borderId="4" xfId="0" applyNumberFormat="1" applyFont="1" applyFill="1" applyBorder="1" applyAlignment="1">
      <alignment horizontal="left" vertical="center"/>
    </xf>
    <xf numFmtId="44" fontId="5" fillId="8" borderId="2" xfId="0" applyNumberFormat="1" applyFont="1" applyFill="1" applyBorder="1" applyAlignment="1" applyProtection="1">
      <alignment horizontal="left" vertical="center"/>
      <protection locked="0"/>
    </xf>
    <xf numFmtId="0" fontId="5" fillId="8" borderId="5" xfId="0" applyFont="1" applyFill="1" applyBorder="1" applyAlignment="1">
      <alignment vertical="center"/>
    </xf>
    <xf numFmtId="0" fontId="5" fillId="8" borderId="6" xfId="0" applyFont="1" applyFill="1" applyBorder="1" applyAlignment="1">
      <alignment vertical="center"/>
    </xf>
    <xf numFmtId="0" fontId="5" fillId="8" borderId="7" xfId="0" applyFont="1" applyFill="1" applyBorder="1" applyAlignment="1">
      <alignment horizontal="center" vertical="center"/>
    </xf>
    <xf numFmtId="0" fontId="6" fillId="8" borderId="7" xfId="0" applyFont="1" applyFill="1" applyBorder="1" applyAlignment="1" applyProtection="1">
      <alignment horizontal="left" vertical="center" wrapText="1"/>
      <protection locked="0"/>
    </xf>
    <xf numFmtId="0" fontId="5" fillId="8" borderId="2" xfId="0" applyFont="1" applyFill="1" applyBorder="1" applyAlignment="1" applyProtection="1">
      <alignment horizontal="center" vertical="center"/>
      <protection locked="0"/>
    </xf>
    <xf numFmtId="1" fontId="2" fillId="6" borderId="9" xfId="0" applyNumberFormat="1" applyFont="1" applyFill="1" applyBorder="1" applyAlignment="1" applyProtection="1">
      <alignment horizontal="center" vertical="center"/>
      <protection locked="0"/>
    </xf>
    <xf numFmtId="0" fontId="5" fillId="8" borderId="5" xfId="0" applyFont="1" applyFill="1" applyBorder="1" applyAlignment="1" applyProtection="1">
      <alignment horizontal="center" vertical="center"/>
      <protection locked="0"/>
    </xf>
    <xf numFmtId="0" fontId="1" fillId="0" borderId="11" xfId="0" applyFont="1" applyBorder="1" applyAlignment="1">
      <alignment horizontal="center" vertical="center"/>
    </xf>
    <xf numFmtId="9" fontId="3" fillId="6" borderId="14" xfId="0" applyNumberFormat="1" applyFont="1" applyFill="1" applyBorder="1" applyAlignment="1">
      <alignment horizontal="center" vertical="center"/>
    </xf>
    <xf numFmtId="9" fontId="1" fillId="6" borderId="14" xfId="0" applyNumberFormat="1" applyFont="1" applyFill="1" applyBorder="1" applyAlignment="1">
      <alignment horizontal="center" vertical="center"/>
    </xf>
    <xf numFmtId="9" fontId="1" fillId="7" borderId="14" xfId="0" applyNumberFormat="1" applyFont="1" applyFill="1" applyBorder="1" applyAlignment="1">
      <alignment horizontal="center" vertical="center"/>
    </xf>
    <xf numFmtId="0" fontId="0" fillId="0" borderId="1" xfId="0" applyBorder="1" applyAlignment="1" applyProtection="1">
      <alignment horizontal="left" vertical="center" wrapText="1"/>
      <protection locked="0"/>
    </xf>
    <xf numFmtId="44" fontId="0" fillId="0" borderId="1" xfId="0" applyNumberFormat="1" applyBorder="1" applyAlignment="1" applyProtection="1">
      <alignment horizontal="left" vertical="center"/>
      <protection locked="0"/>
    </xf>
    <xf numFmtId="1" fontId="0" fillId="0" borderId="1" xfId="0" applyNumberFormat="1" applyBorder="1" applyAlignment="1" applyProtection="1">
      <alignment horizontal="center" vertical="center"/>
      <protection locked="0"/>
    </xf>
    <xf numFmtId="0" fontId="0" fillId="6" borderId="4" xfId="0" applyFill="1" applyBorder="1" applyAlignment="1" applyProtection="1">
      <alignment horizontal="center" vertical="center"/>
      <protection locked="0"/>
    </xf>
    <xf numFmtId="0" fontId="1" fillId="0" borderId="17" xfId="0" applyFont="1" applyBorder="1" applyAlignment="1">
      <alignment horizontal="center" vertical="center"/>
    </xf>
    <xf numFmtId="0" fontId="6" fillId="5" borderId="6" xfId="0" applyFont="1" applyFill="1" applyBorder="1" applyAlignment="1" applyProtection="1">
      <alignment horizontal="center" vertical="center"/>
      <protection locked="0"/>
    </xf>
    <xf numFmtId="0" fontId="5" fillId="5" borderId="5" xfId="0" applyFont="1" applyFill="1" applyBorder="1" applyAlignment="1">
      <alignment horizontal="left" vertical="center"/>
    </xf>
    <xf numFmtId="0" fontId="6" fillId="5" borderId="6" xfId="0" applyFont="1" applyFill="1" applyBorder="1" applyAlignment="1">
      <alignment horizontal="left" vertical="center"/>
    </xf>
    <xf numFmtId="0" fontId="6" fillId="5" borderId="6" xfId="0" applyFont="1" applyFill="1" applyBorder="1" applyAlignment="1" applyProtection="1">
      <alignment horizontal="left" vertical="center" wrapText="1"/>
      <protection locked="0"/>
    </xf>
    <xf numFmtId="44" fontId="6" fillId="5" borderId="6" xfId="0" applyNumberFormat="1" applyFont="1" applyFill="1" applyBorder="1" applyAlignment="1">
      <alignment horizontal="left" vertical="center"/>
    </xf>
    <xf numFmtId="0" fontId="5" fillId="5" borderId="6" xfId="0" applyFont="1" applyFill="1" applyBorder="1" applyAlignment="1">
      <alignment horizontal="center" vertical="center"/>
    </xf>
    <xf numFmtId="0" fontId="5" fillId="5" borderId="5" xfId="0" applyFont="1" applyFill="1" applyBorder="1" applyAlignment="1" applyProtection="1">
      <alignment horizontal="left" vertical="center"/>
      <protection locked="0"/>
    </xf>
    <xf numFmtId="0" fontId="7" fillId="5" borderId="6" xfId="0" applyFont="1" applyFill="1" applyBorder="1" applyAlignment="1">
      <alignment horizontal="left" vertical="center"/>
    </xf>
    <xf numFmtId="0" fontId="7" fillId="5" borderId="6" xfId="0" applyFont="1" applyFill="1" applyBorder="1" applyAlignment="1" applyProtection="1">
      <alignment horizontal="left" vertical="center" wrapText="1"/>
      <protection locked="0"/>
    </xf>
    <xf numFmtId="44" fontId="7" fillId="5" borderId="6" xfId="0" applyNumberFormat="1" applyFont="1" applyFill="1" applyBorder="1" applyAlignment="1" applyProtection="1">
      <alignment horizontal="left" vertical="center"/>
      <protection locked="0"/>
    </xf>
    <xf numFmtId="0" fontId="7" fillId="5" borderId="6" xfId="0" applyFont="1" applyFill="1" applyBorder="1" applyAlignment="1" applyProtection="1">
      <alignment horizontal="center" vertical="center"/>
      <protection locked="0"/>
    </xf>
    <xf numFmtId="9" fontId="8" fillId="5" borderId="6" xfId="0" applyNumberFormat="1" applyFont="1" applyFill="1" applyBorder="1" applyAlignment="1">
      <alignment horizontal="center" vertical="center"/>
    </xf>
    <xf numFmtId="0" fontId="2" fillId="5" borderId="7" xfId="0" applyFont="1" applyFill="1" applyBorder="1" applyAlignment="1">
      <alignment horizontal="center" vertical="center"/>
    </xf>
    <xf numFmtId="0" fontId="0" fillId="0" borderId="0" xfId="0" applyAlignment="1">
      <alignment horizontal="left" vertical="center"/>
    </xf>
    <xf numFmtId="0" fontId="1" fillId="4" borderId="3" xfId="0" applyFont="1" applyFill="1" applyBorder="1" applyAlignment="1">
      <alignment horizontal="left" vertical="center" wrapText="1"/>
    </xf>
    <xf numFmtId="0" fontId="1" fillId="4" borderId="8" xfId="0" applyFont="1" applyFill="1" applyBorder="1" applyAlignment="1">
      <alignment horizontal="left" vertical="center" wrapText="1"/>
    </xf>
    <xf numFmtId="0" fontId="1" fillId="4" borderId="0" xfId="0" applyFont="1" applyFill="1" applyAlignment="1">
      <alignment horizontal="left" vertical="center" wrapText="1"/>
    </xf>
    <xf numFmtId="0" fontId="1" fillId="4" borderId="10" xfId="0" applyFont="1" applyFill="1" applyBorder="1" applyAlignment="1">
      <alignment horizontal="left" vertical="center" wrapText="1"/>
    </xf>
    <xf numFmtId="0" fontId="0" fillId="0" borderId="0" xfId="0" applyAlignment="1">
      <alignment horizontal="left" vertical="center" wrapText="1"/>
    </xf>
    <xf numFmtId="0" fontId="0" fillId="5" borderId="7" xfId="0" applyFill="1" applyBorder="1" applyAlignment="1">
      <alignment horizontal="center" vertical="center"/>
    </xf>
    <xf numFmtId="0" fontId="0" fillId="0" borderId="15" xfId="0" applyBorder="1" applyAlignment="1">
      <alignment horizontal="left" vertical="center"/>
    </xf>
    <xf numFmtId="0" fontId="0" fillId="0" borderId="15" xfId="0" applyBorder="1" applyAlignment="1" applyProtection="1">
      <alignment horizontal="left" vertical="center" wrapText="1"/>
      <protection locked="0"/>
    </xf>
    <xf numFmtId="44" fontId="0" fillId="0" borderId="15" xfId="0" applyNumberFormat="1" applyBorder="1" applyAlignment="1" applyProtection="1">
      <alignment horizontal="left" vertical="center"/>
      <protection locked="0"/>
    </xf>
    <xf numFmtId="1" fontId="0" fillId="0" borderId="15" xfId="0" applyNumberFormat="1" applyBorder="1" applyAlignment="1" applyProtection="1">
      <alignment horizontal="center" vertical="center"/>
      <protection locked="0"/>
    </xf>
    <xf numFmtId="0" fontId="0" fillId="0" borderId="1" xfId="0" applyBorder="1" applyAlignment="1">
      <alignment horizontal="left" vertical="center"/>
    </xf>
    <xf numFmtId="0" fontId="0" fillId="6" borderId="4" xfId="0" applyFill="1" applyBorder="1" applyAlignment="1">
      <alignment horizontal="left" vertical="center"/>
    </xf>
    <xf numFmtId="0" fontId="0" fillId="7" borderId="4" xfId="0" applyFill="1" applyBorder="1" applyAlignment="1">
      <alignment horizontal="left" vertical="center"/>
    </xf>
    <xf numFmtId="0" fontId="0" fillId="7" borderId="4" xfId="0" applyFill="1" applyBorder="1" applyAlignment="1">
      <alignment horizontal="left" vertical="center" wrapText="1"/>
    </xf>
    <xf numFmtId="0" fontId="0" fillId="7" borderId="4" xfId="0" applyFill="1" applyBorder="1" applyAlignment="1">
      <alignment horizontal="center" vertical="center"/>
    </xf>
    <xf numFmtId="0" fontId="0" fillId="0" borderId="0" xfId="0" applyAlignment="1">
      <alignment horizontal="left"/>
    </xf>
    <xf numFmtId="0" fontId="9" fillId="0" borderId="0" xfId="0" applyFont="1" applyAlignment="1">
      <alignment horizontal="left"/>
    </xf>
    <xf numFmtId="0" fontId="5" fillId="4" borderId="1" xfId="0" applyFont="1" applyFill="1" applyBorder="1" applyAlignment="1">
      <alignment horizontal="left" vertical="center" wrapText="1"/>
    </xf>
    <xf numFmtId="0" fontId="1" fillId="8" borderId="12" xfId="0" applyFont="1" applyFill="1" applyBorder="1" applyAlignment="1">
      <alignment horizontal="left" vertical="center" wrapText="1"/>
    </xf>
    <xf numFmtId="9" fontId="1" fillId="9" borderId="16" xfId="0" applyNumberFormat="1" applyFont="1" applyFill="1" applyBorder="1" applyAlignment="1">
      <alignment horizontal="center" vertical="center"/>
    </xf>
    <xf numFmtId="9" fontId="1" fillId="9" borderId="13" xfId="0" applyNumberFormat="1" applyFont="1" applyFill="1" applyBorder="1" applyAlignment="1">
      <alignment horizontal="center" vertical="center"/>
    </xf>
    <xf numFmtId="2" fontId="0" fillId="0" borderId="15" xfId="0" applyNumberFormat="1" applyBorder="1" applyAlignment="1" applyProtection="1">
      <alignment horizontal="center" vertical="center"/>
      <protection locked="0"/>
    </xf>
    <xf numFmtId="2" fontId="0" fillId="0" borderId="1" xfId="0" applyNumberFormat="1" applyBorder="1" applyAlignment="1" applyProtection="1">
      <alignment horizontal="center" vertical="center"/>
      <protection locked="0"/>
    </xf>
    <xf numFmtId="0" fontId="5" fillId="5" borderId="6" xfId="0" applyFont="1" applyFill="1" applyBorder="1" applyAlignment="1">
      <alignment horizontal="left" vertical="center"/>
    </xf>
    <xf numFmtId="0" fontId="5" fillId="5" borderId="6" xfId="0" applyFont="1" applyFill="1" applyBorder="1" applyAlignment="1" applyProtection="1">
      <alignment horizontal="left" vertical="center"/>
      <protection locked="0"/>
    </xf>
    <xf numFmtId="0" fontId="2" fillId="5" borderId="6" xfId="0" applyFont="1" applyFill="1" applyBorder="1" applyAlignment="1">
      <alignment horizontal="center" vertical="center"/>
    </xf>
    <xf numFmtId="0" fontId="0" fillId="5" borderId="6" xfId="0" applyFill="1" applyBorder="1" applyAlignment="1">
      <alignment horizontal="center" vertical="center"/>
    </xf>
    <xf numFmtId="44" fontId="10" fillId="0" borderId="1" xfId="0" applyNumberFormat="1" applyFont="1" applyBorder="1" applyAlignment="1">
      <alignment horizontal="left" vertical="center" wrapText="1"/>
    </xf>
    <xf numFmtId="0" fontId="0" fillId="0" borderId="1" xfId="0" applyBorder="1" applyAlignment="1" applyProtection="1">
      <alignment horizontal="left" vertical="center"/>
      <protection locked="0"/>
    </xf>
    <xf numFmtId="0" fontId="0" fillId="0" borderId="15" xfId="0" applyBorder="1" applyAlignment="1" applyProtection="1">
      <alignment horizontal="left" vertical="center"/>
      <protection locked="0"/>
    </xf>
    <xf numFmtId="0" fontId="0" fillId="3" borderId="23" xfId="0" applyFill="1" applyBorder="1" applyAlignment="1">
      <alignment horizontal="left" vertical="center"/>
    </xf>
    <xf numFmtId="0" fontId="0" fillId="3" borderId="24" xfId="0" applyFill="1" applyBorder="1" applyAlignment="1">
      <alignment horizontal="left" vertical="center" wrapText="1"/>
    </xf>
    <xf numFmtId="0" fontId="0" fillId="3" borderId="20" xfId="0" applyFill="1" applyBorder="1" applyAlignment="1">
      <alignment horizontal="left" vertical="center" wrapText="1"/>
    </xf>
    <xf numFmtId="44" fontId="0" fillId="3" borderId="20" xfId="0" applyNumberFormat="1" applyFill="1" applyBorder="1" applyAlignment="1">
      <alignment horizontal="center" vertical="center"/>
    </xf>
    <xf numFmtId="0" fontId="0" fillId="3" borderId="20" xfId="0" applyFill="1" applyBorder="1" applyAlignment="1">
      <alignment horizontal="center" vertical="center"/>
    </xf>
    <xf numFmtId="0" fontId="1" fillId="3" borderId="25" xfId="0" applyFont="1" applyFill="1" applyBorder="1" applyAlignment="1">
      <alignment horizontal="center" vertical="center"/>
    </xf>
    <xf numFmtId="0" fontId="1" fillId="6" borderId="4" xfId="0" applyFont="1" applyFill="1" applyBorder="1" applyAlignment="1">
      <alignment horizontal="left" vertical="center"/>
    </xf>
    <xf numFmtId="0" fontId="2" fillId="6" borderId="4" xfId="0" applyFont="1" applyFill="1" applyBorder="1" applyAlignment="1">
      <alignment horizontal="center" vertical="center"/>
    </xf>
    <xf numFmtId="0" fontId="0" fillId="6" borderId="4" xfId="0" applyFill="1" applyBorder="1" applyAlignment="1">
      <alignment horizontal="center" vertical="center"/>
    </xf>
    <xf numFmtId="0" fontId="1" fillId="7" borderId="4" xfId="0" applyFont="1" applyFill="1" applyBorder="1" applyAlignment="1">
      <alignment horizontal="left" vertical="center"/>
    </xf>
    <xf numFmtId="0" fontId="2" fillId="6" borderId="19" xfId="0" applyFont="1" applyFill="1" applyBorder="1" applyAlignment="1">
      <alignment horizontal="center" vertical="center"/>
    </xf>
    <xf numFmtId="0" fontId="0" fillId="6" borderId="9" xfId="0" applyFill="1" applyBorder="1" applyAlignment="1" applyProtection="1">
      <alignment horizontal="center" vertical="center"/>
      <protection locked="0"/>
    </xf>
    <xf numFmtId="0" fontId="0" fillId="6" borderId="19" xfId="0" applyFill="1" applyBorder="1" applyAlignment="1">
      <alignment horizontal="center" vertical="center"/>
    </xf>
    <xf numFmtId="0" fontId="0" fillId="7" borderId="9" xfId="0" applyFill="1" applyBorder="1" applyAlignment="1">
      <alignment horizontal="center" vertical="center"/>
    </xf>
    <xf numFmtId="0" fontId="0" fillId="7" borderId="19" xfId="0" applyFill="1" applyBorder="1" applyAlignment="1">
      <alignment horizontal="center" vertical="center"/>
    </xf>
    <xf numFmtId="0" fontId="5" fillId="5" borderId="21" xfId="0" applyFont="1" applyFill="1" applyBorder="1" applyAlignment="1" applyProtection="1">
      <alignment horizontal="left" vertical="center"/>
      <protection locked="0"/>
    </xf>
    <xf numFmtId="9" fontId="1" fillId="5" borderId="22" xfId="0" applyNumberFormat="1" applyFont="1" applyFill="1" applyBorder="1" applyAlignment="1">
      <alignment horizontal="center" vertical="center"/>
    </xf>
    <xf numFmtId="0" fontId="5" fillId="4" borderId="3" xfId="0" applyFont="1" applyFill="1" applyBorder="1" applyAlignment="1">
      <alignment horizontal="left" vertical="center" wrapText="1"/>
    </xf>
    <xf numFmtId="0" fontId="0" fillId="0" borderId="0" xfId="0" applyAlignment="1">
      <alignment vertical="center" wrapText="1"/>
    </xf>
    <xf numFmtId="0" fontId="5" fillId="5" borderId="10" xfId="0" applyFont="1" applyFill="1" applyBorder="1" applyAlignment="1" applyProtection="1">
      <alignment horizontal="left" vertical="center"/>
      <protection locked="0"/>
    </xf>
    <xf numFmtId="0" fontId="1" fillId="5" borderId="3" xfId="0" applyFont="1" applyFill="1" applyBorder="1" applyAlignment="1">
      <alignment horizontal="left" vertical="center"/>
    </xf>
    <xf numFmtId="0" fontId="1" fillId="5" borderId="3" xfId="0" applyFont="1" applyFill="1" applyBorder="1" applyAlignment="1" applyProtection="1">
      <alignment horizontal="left" vertical="center" wrapText="1"/>
      <protection locked="0"/>
    </xf>
    <xf numFmtId="44" fontId="1" fillId="5" borderId="3" xfId="0" applyNumberFormat="1" applyFont="1" applyFill="1" applyBorder="1" applyAlignment="1" applyProtection="1">
      <alignment horizontal="left" vertical="center"/>
      <protection locked="0"/>
    </xf>
    <xf numFmtId="44" fontId="5" fillId="5" borderId="21" xfId="0" applyNumberFormat="1" applyFont="1" applyFill="1" applyBorder="1" applyAlignment="1" applyProtection="1">
      <alignment horizontal="left" vertical="center"/>
      <protection locked="0"/>
    </xf>
    <xf numFmtId="0" fontId="1" fillId="5" borderId="3" xfId="0" applyFont="1" applyFill="1" applyBorder="1" applyAlignment="1" applyProtection="1">
      <alignment horizontal="center" vertical="center"/>
      <protection locked="0"/>
    </xf>
    <xf numFmtId="0" fontId="5" fillId="5" borderId="21" xfId="0" applyFont="1" applyFill="1" applyBorder="1" applyAlignment="1" applyProtection="1">
      <alignment horizontal="center" vertical="center"/>
      <protection locked="0"/>
    </xf>
    <xf numFmtId="0" fontId="1" fillId="5" borderId="8" xfId="0" applyFont="1" applyFill="1" applyBorder="1" applyAlignment="1">
      <alignment horizontal="center" vertical="center"/>
    </xf>
    <xf numFmtId="0" fontId="1" fillId="5" borderId="26" xfId="0" applyFont="1" applyFill="1" applyBorder="1" applyAlignment="1">
      <alignment horizontal="left" vertical="center"/>
    </xf>
    <xf numFmtId="0" fontId="12" fillId="0" borderId="0" xfId="0" applyFont="1" applyAlignment="1">
      <alignment horizontal="left" vertical="center" wrapText="1"/>
    </xf>
    <xf numFmtId="0" fontId="1" fillId="5" borderId="0" xfId="0" applyFont="1" applyFill="1" applyAlignment="1">
      <alignment horizontal="center" vertical="center"/>
    </xf>
    <xf numFmtId="0" fontId="2" fillId="0" borderId="0" xfId="0" applyFont="1" applyAlignment="1">
      <alignment horizontal="left" vertical="center" wrapText="1"/>
    </xf>
    <xf numFmtId="0" fontId="0" fillId="0" borderId="27" xfId="0" applyBorder="1" applyAlignment="1" applyProtection="1">
      <alignment horizontal="left" vertical="center"/>
      <protection locked="0"/>
    </xf>
    <xf numFmtId="44" fontId="0" fillId="0" borderId="15" xfId="0" applyNumberFormat="1" applyBorder="1" applyAlignment="1" applyProtection="1">
      <alignment horizontal="center" vertical="center"/>
      <protection locked="0"/>
    </xf>
    <xf numFmtId="0" fontId="0" fillId="0" borderId="1" xfId="0" applyBorder="1" applyAlignment="1" applyProtection="1">
      <alignment horizontal="center" vertical="center"/>
      <protection locked="0"/>
    </xf>
    <xf numFmtId="2" fontId="0" fillId="0" borderId="3" xfId="0" applyNumberFormat="1" applyBorder="1" applyAlignment="1" applyProtection="1">
      <alignment horizontal="center" vertical="center"/>
      <protection locked="0"/>
    </xf>
    <xf numFmtId="44" fontId="0" fillId="0" borderId="3" xfId="0" applyNumberFormat="1" applyBorder="1" applyAlignment="1" applyProtection="1">
      <alignment horizontal="center" vertical="center"/>
      <protection locked="0"/>
    </xf>
    <xf numFmtId="0" fontId="0" fillId="0" borderId="3" xfId="0" applyBorder="1" applyAlignment="1" applyProtection="1">
      <alignment horizontal="center" vertical="center"/>
      <protection locked="0"/>
    </xf>
    <xf numFmtId="44" fontId="0" fillId="0" borderId="1" xfId="0" applyNumberFormat="1" applyBorder="1" applyAlignment="1" applyProtection="1">
      <alignment horizontal="center" vertical="center"/>
      <protection locked="0"/>
    </xf>
    <xf numFmtId="44" fontId="0" fillId="0" borderId="20" xfId="0" applyNumberFormat="1"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1" fillId="0" borderId="25" xfId="0" applyFont="1" applyBorder="1" applyAlignment="1">
      <alignment horizontal="center" vertical="center"/>
    </xf>
    <xf numFmtId="44" fontId="11" fillId="0" borderId="0" xfId="0" applyNumberFormat="1" applyFont="1" applyAlignment="1">
      <alignment horizontal="left" vertical="center" wrapText="1"/>
    </xf>
    <xf numFmtId="44" fontId="0" fillId="0" borderId="0" xfId="0" applyNumberFormat="1" applyAlignment="1">
      <alignment horizontal="left"/>
    </xf>
    <xf numFmtId="9" fontId="0" fillId="0" borderId="0" xfId="0" applyNumberFormat="1" applyAlignment="1">
      <alignment horizontal="center" vertical="center" wrapText="1"/>
    </xf>
    <xf numFmtId="44" fontId="0" fillId="0" borderId="0" xfId="0" applyNumberFormat="1" applyAlignment="1">
      <alignment horizontal="left" vertical="center" wrapText="1"/>
    </xf>
    <xf numFmtId="0" fontId="5" fillId="4" borderId="1" xfId="0" applyFont="1" applyFill="1" applyBorder="1" applyAlignment="1">
      <alignment horizontal="left" vertical="center" wrapText="1" indent="2"/>
    </xf>
    <xf numFmtId="0" fontId="15" fillId="4" borderId="1" xfId="0" applyFont="1" applyFill="1" applyBorder="1" applyAlignment="1">
      <alignment horizontal="right" vertical="center" wrapText="1"/>
    </xf>
    <xf numFmtId="0" fontId="1" fillId="0" borderId="1" xfId="0" applyFont="1" applyBorder="1" applyAlignment="1">
      <alignment horizontal="right"/>
    </xf>
    <xf numFmtId="44" fontId="10" fillId="0" borderId="15" xfId="0" applyNumberFormat="1" applyFont="1" applyBorder="1" applyAlignment="1">
      <alignment horizontal="left" vertical="center" wrapText="1"/>
    </xf>
    <xf numFmtId="0" fontId="5" fillId="4" borderId="1" xfId="0" applyFont="1" applyFill="1" applyBorder="1" applyAlignment="1">
      <alignment horizontal="left" vertical="center" wrapText="1" indent="1"/>
    </xf>
    <xf numFmtId="0" fontId="3" fillId="0" borderId="0" xfId="0" applyFont="1" applyAlignment="1">
      <alignment horizontal="left" vertical="center"/>
    </xf>
    <xf numFmtId="0" fontId="3" fillId="0" borderId="0" xfId="0" applyFont="1" applyAlignment="1">
      <alignment horizontal="left"/>
    </xf>
    <xf numFmtId="44" fontId="0" fillId="0" borderId="1" xfId="0" applyNumberFormat="1" applyBorder="1" applyAlignment="1">
      <alignment horizontal="left"/>
    </xf>
    <xf numFmtId="1" fontId="0" fillId="0" borderId="29" xfId="0" applyNumberFormat="1" applyBorder="1" applyAlignment="1" applyProtection="1">
      <alignment horizontal="center" vertical="center"/>
      <protection locked="0"/>
    </xf>
    <xf numFmtId="1" fontId="1" fillId="9" borderId="13" xfId="0" applyNumberFormat="1" applyFont="1" applyFill="1" applyBorder="1" applyAlignment="1" applyProtection="1">
      <alignment horizontal="center" vertical="center"/>
      <protection locked="0"/>
    </xf>
    <xf numFmtId="2" fontId="0" fillId="0" borderId="8" xfId="0" applyNumberFormat="1" applyBorder="1" applyAlignment="1" applyProtection="1">
      <alignment horizontal="center" vertical="center"/>
      <protection locked="0"/>
    </xf>
    <xf numFmtId="0" fontId="1" fillId="0" borderId="28" xfId="0" applyFont="1" applyBorder="1" applyAlignment="1">
      <alignment horizontal="center" vertical="center"/>
    </xf>
    <xf numFmtId="0" fontId="1" fillId="0" borderId="30" xfId="0" applyFont="1" applyBorder="1" applyAlignment="1">
      <alignment horizontal="center" vertical="center"/>
    </xf>
    <xf numFmtId="0" fontId="1" fillId="0" borderId="13" xfId="0" applyFont="1" applyBorder="1" applyAlignment="1">
      <alignment horizontal="center" vertical="center"/>
    </xf>
    <xf numFmtId="0" fontId="0" fillId="3" borderId="18" xfId="0" applyFill="1" applyBorder="1" applyAlignment="1">
      <alignment horizontal="center" vertical="center"/>
    </xf>
    <xf numFmtId="9" fontId="1" fillId="10" borderId="16" xfId="0" applyNumberFormat="1" applyFont="1" applyFill="1" applyBorder="1" applyAlignment="1">
      <alignment horizontal="center" vertical="center"/>
    </xf>
    <xf numFmtId="0" fontId="1" fillId="0" borderId="13"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31" xfId="0" applyFont="1" applyBorder="1" applyAlignment="1">
      <alignment horizontal="center" vertical="center"/>
    </xf>
    <xf numFmtId="0" fontId="0" fillId="0" borderId="32" xfId="0" applyBorder="1" applyAlignment="1">
      <alignment horizontal="left" vertical="center"/>
    </xf>
    <xf numFmtId="0" fontId="1" fillId="0" borderId="30" xfId="0" applyFont="1" applyBorder="1" applyAlignment="1">
      <alignment horizontal="center" vertical="center" wrapText="1"/>
    </xf>
    <xf numFmtId="0" fontId="0" fillId="0" borderId="29" xfId="0" applyBorder="1" applyAlignment="1" applyProtection="1">
      <alignment horizontal="left" vertical="center" wrapText="1"/>
      <protection locked="0"/>
    </xf>
    <xf numFmtId="44" fontId="0" fillId="0" borderId="27" xfId="0" applyNumberFormat="1" applyBorder="1" applyAlignment="1" applyProtection="1">
      <alignment horizontal="left" vertical="center"/>
      <protection locked="0"/>
    </xf>
    <xf numFmtId="44" fontId="0" fillId="0" borderId="3" xfId="0" applyNumberFormat="1" applyBorder="1" applyAlignment="1" applyProtection="1">
      <alignment horizontal="left" vertical="center"/>
      <protection locked="0"/>
    </xf>
    <xf numFmtId="44" fontId="1" fillId="6" borderId="33" xfId="0" applyNumberFormat="1" applyFont="1" applyFill="1" applyBorder="1" applyAlignment="1">
      <alignment horizontal="left" vertical="center"/>
    </xf>
    <xf numFmtId="0" fontId="1" fillId="0" borderId="29" xfId="0" applyFont="1" applyBorder="1" applyAlignment="1">
      <alignment horizontal="center" vertical="center"/>
    </xf>
    <xf numFmtId="0" fontId="1" fillId="0" borderId="31" xfId="0" applyFont="1" applyBorder="1" applyAlignment="1">
      <alignment horizontal="center" vertical="center" wrapText="1"/>
    </xf>
    <xf numFmtId="0" fontId="0" fillId="0" borderId="3" xfId="0" applyBorder="1" applyAlignment="1" applyProtection="1">
      <alignment horizontal="left" vertical="center" wrapText="1"/>
      <protection locked="0"/>
    </xf>
    <xf numFmtId="0" fontId="0" fillId="0" borderId="20" xfId="0" applyBorder="1" applyAlignment="1" applyProtection="1">
      <alignment horizontal="left" vertical="center" wrapText="1"/>
      <protection locked="0"/>
    </xf>
    <xf numFmtId="44" fontId="11" fillId="0" borderId="15" xfId="0" applyNumberFormat="1" applyFont="1" applyBorder="1" applyAlignment="1" applyProtection="1">
      <alignment horizontal="center" vertical="center"/>
      <protection locked="0"/>
    </xf>
    <xf numFmtId="9" fontId="1" fillId="9" borderId="28" xfId="0" applyNumberFormat="1" applyFont="1" applyFill="1" applyBorder="1" applyAlignment="1">
      <alignment horizontal="center" vertical="center"/>
    </xf>
    <xf numFmtId="0" fontId="1" fillId="0" borderId="34" xfId="0" applyFont="1" applyBorder="1" applyAlignment="1">
      <alignment horizontal="center" vertical="center"/>
    </xf>
    <xf numFmtId="0" fontId="1" fillId="0" borderId="17" xfId="0" applyFont="1" applyBorder="1" applyAlignment="1">
      <alignment horizontal="center" vertical="center" wrapText="1"/>
    </xf>
    <xf numFmtId="1" fontId="1" fillId="9" borderId="28" xfId="0" applyNumberFormat="1" applyFont="1" applyFill="1" applyBorder="1" applyAlignment="1" applyProtection="1">
      <alignment horizontal="center" vertical="center"/>
      <protection locked="0"/>
    </xf>
    <xf numFmtId="0" fontId="1" fillId="0" borderId="34"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1" fontId="1" fillId="0" borderId="1" xfId="0" applyNumberFormat="1" applyFont="1" applyBorder="1" applyAlignment="1" applyProtection="1">
      <alignment horizontal="center" vertical="center"/>
      <protection locked="0"/>
    </xf>
    <xf numFmtId="0" fontId="5" fillId="2" borderId="18" xfId="0" applyFont="1" applyFill="1" applyBorder="1" applyAlignment="1">
      <alignment horizontal="center" vertical="center"/>
    </xf>
    <xf numFmtId="0" fontId="5" fillId="2" borderId="0" xfId="0" applyFont="1" applyFill="1" applyAlignment="1">
      <alignment horizontal="center" vertical="center"/>
    </xf>
    <xf numFmtId="0" fontId="2" fillId="0" borderId="0" xfId="0" applyFont="1" applyAlignment="1">
      <alignment horizontal="left" vertical="center" wrapText="1"/>
    </xf>
    <xf numFmtId="0" fontId="2" fillId="0" borderId="21" xfId="0" applyFont="1" applyBorder="1" applyAlignment="1" applyProtection="1">
      <alignment horizontal="left" vertical="center" wrapText="1"/>
      <protection locked="0"/>
    </xf>
    <xf numFmtId="0" fontId="2" fillId="0" borderId="0" xfId="0" applyFont="1" applyAlignment="1">
      <alignment horizontal="left" vertical="top" wrapText="1"/>
    </xf>
  </cellXfs>
  <cellStyles count="1">
    <cellStyle name="Normal" xfId="0" builtinId="0"/>
  </cellStyles>
  <dxfs count="17">
    <dxf>
      <fill>
        <patternFill>
          <bgColor rgb="FFCAFFCA"/>
        </patternFill>
      </fill>
    </dxf>
    <dxf>
      <fill>
        <patternFill>
          <bgColor rgb="FFCAFFCA"/>
        </patternFill>
      </fill>
    </dxf>
    <dxf>
      <fill>
        <patternFill>
          <bgColor rgb="FFCAFFCA"/>
        </patternFill>
      </fill>
    </dxf>
    <dxf>
      <font>
        <b val="0"/>
        <strike val="0"/>
        <outline val="0"/>
        <shadow val="0"/>
        <u val="none"/>
        <vertAlign val="baseline"/>
        <sz val="11"/>
        <color theme="1"/>
        <name val="Calibri"/>
        <family val="2"/>
        <scheme val="minor"/>
      </font>
      <alignment horizontal="left" vertical="center" textRotation="0" indent="0" justifyLastLine="0" shrinkToFit="0" readingOrder="0"/>
    </dxf>
    <dxf>
      <font>
        <b val="0"/>
        <strike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auto="1"/>
        </left>
        <right/>
        <top style="thin">
          <color auto="1"/>
        </top>
        <bottom style="thin">
          <color auto="1"/>
        </bottom>
      </border>
    </dxf>
    <dxf>
      <font>
        <b/>
        <strike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medium">
          <color auto="1"/>
        </left>
        <right style="medium">
          <color auto="1"/>
        </right>
        <top style="thin">
          <color auto="1"/>
        </top>
        <bottom style="thin">
          <color auto="1"/>
        </bottom>
      </border>
    </dxf>
    <dxf>
      <font>
        <strike val="0"/>
        <outline val="0"/>
        <shadow val="0"/>
        <u val="none"/>
        <vertAlign val="baseline"/>
        <sz val="11"/>
        <name val="Calibri"/>
        <family val="2"/>
      </font>
    </dxf>
    <dxf>
      <font>
        <b val="0"/>
        <strike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strike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strike val="0"/>
        <outline val="0"/>
        <shadow val="0"/>
        <u val="none"/>
        <vertAlign val="baseline"/>
        <sz val="11"/>
        <color theme="1"/>
        <name val="Calibri"/>
        <family val="2"/>
        <scheme val="minor"/>
      </font>
      <numFmt numFmtId="34" formatCode="_(&quot;$&quot;* #,##0.00_);_(&quot;$&quot;* \(#,##0.00\);_(&quot;$&quot;* &quot;-&quot;??_);_(@_)"/>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strike val="0"/>
        <outline val="0"/>
        <shadow val="0"/>
        <u val="none"/>
        <vertAlign val="baseline"/>
        <sz val="11"/>
        <color theme="1"/>
        <name val="Calibri"/>
        <family val="2"/>
        <scheme val="minor"/>
      </font>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strike val="0"/>
        <outline val="0"/>
        <shadow val="0"/>
        <u val="none"/>
        <vertAlign val="baseline"/>
        <sz val="11"/>
        <color theme="1"/>
        <name val="Calibri"/>
        <family val="2"/>
        <scheme val="minor"/>
      </font>
      <alignment horizontal="left" vertical="center" textRotation="0" indent="0" justifyLastLine="0" shrinkToFit="0" readingOrder="0"/>
      <border diagonalUp="0" diagonalDown="0" outline="0">
        <left style="thin">
          <color auto="1"/>
        </left>
        <right style="thin">
          <color auto="1"/>
        </right>
        <top style="thin">
          <color auto="1"/>
        </top>
        <bottom style="thin">
          <color auto="1"/>
        </bottom>
      </border>
    </dxf>
    <dxf>
      <font>
        <b val="0"/>
        <strike val="0"/>
        <outline val="0"/>
        <shadow val="0"/>
        <u val="none"/>
        <vertAlign val="baseline"/>
        <sz val="11"/>
        <color theme="1"/>
        <name val="Calibri"/>
        <family val="2"/>
        <scheme val="minor"/>
      </font>
      <alignment horizontal="left" vertical="center" textRotation="0" indent="0" justifyLastLine="0" shrinkToFit="0" readingOrder="0"/>
      <border diagonalUp="0" diagonalDown="0" outline="0">
        <left/>
        <right style="thin">
          <color auto="1"/>
        </right>
        <top style="thin">
          <color auto="1"/>
        </top>
        <bottom style="thin">
          <color auto="1"/>
        </bottom>
      </border>
    </dxf>
    <dxf>
      <border outline="0">
        <top style="thin">
          <color theme="1"/>
        </top>
      </border>
    </dxf>
    <dxf>
      <font>
        <b val="0"/>
        <strike val="0"/>
        <outline val="0"/>
        <shadow val="0"/>
        <u val="none"/>
        <vertAlign val="baseline"/>
        <sz val="11"/>
        <color theme="1"/>
        <name val="Calibri"/>
        <family val="2"/>
        <scheme val="minor"/>
      </font>
      <alignment horizontal="left" vertical="center" textRotation="0" indent="0" justifyLastLine="0" shrinkToFit="0" readingOrder="0"/>
    </dxf>
    <dxf>
      <border outline="0">
        <bottom style="thin">
          <color theme="1"/>
        </bottom>
      </border>
    </dxf>
    <dxf>
      <font>
        <b/>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La Patra, Alicia" id="{0B1CA5CC-41DF-44A6-84AA-1B6C43AB0E42}" userId="S::ALaPatra@pwcgov.org::2dec7ea7-c3ac-4de3-aeb9-ec559a69f78a"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605DA8E-A31D-41D1-80AA-C287E08ED1B2}" name="Table2033" displayName="Table2033" ref="A2:O21" totalsRowShown="0" headerRowDxfId="16" dataDxfId="14" headerRowBorderDxfId="15" tableBorderDxfId="13">
  <autoFilter ref="A2:O21" xr:uid="{C605DA8E-A31D-41D1-80AA-C287E08ED1B2}"/>
  <sortState xmlns:xlrd2="http://schemas.microsoft.com/office/spreadsheetml/2017/richdata2" ref="A3:K7">
    <sortCondition descending="1" ref="J3:J7"/>
  </sortState>
  <tableColumns count="15">
    <tableColumn id="1" xr3:uid="{7404AA30-CF31-4EB4-A43A-D27DE97397DB}" name="Grant #" dataDxfId="12"/>
    <tableColumn id="12" xr3:uid="{F65D8910-43F4-4734-B05C-24439ECB6CEA}" name="Project Name"/>
    <tableColumn id="3" xr3:uid="{E274234F-CE84-4932-A51A-17EDA48CE189}" name="Project Type" dataDxfId="11"/>
    <tableColumn id="9" xr3:uid="{1E6C4156-9453-4007-A984-D5EF9C2FFD6E}" name="Recipient Name" dataDxfId="10"/>
    <tableColumn id="4" xr3:uid="{899C88F6-49C1-4B9C-B664-218952EE5B21}" name="Amount Requested to HUD" dataDxfId="9"/>
    <tableColumn id="6" xr3:uid="{CDE122C6-7953-4F79-82FC-24E58EA1BE57}" name="Reallocated"/>
    <tableColumn id="8" xr3:uid="{C422783D-F69E-4400-B18D-E15C52C7CF28}" name="Performance Points Available*" dataDxfId="8"/>
    <tableColumn id="7" xr3:uid="{5925A4B4-FE84-4F43-AF9D-9F12AA97BD49}" name="Performance Points Earned" dataDxfId="7"/>
    <tableColumn id="2" xr3:uid="{6737DB81-B5E7-4C47-93A9-EC40F10DC52F}" name="Bonus Points Earned" dataDxfId="6"/>
    <tableColumn id="5" xr3:uid="{390B2CD2-CB69-4758-BA3C-82395C03C3E3}" name="Score" dataDxfId="5"/>
    <tableColumn id="10" xr3:uid="{2C3B4990-D4BB-42E3-83D3-A6AA7AA807D1}" name="Rank" dataDxfId="4"/>
    <tableColumn id="13" xr3:uid="{7C9D5B68-22FC-408E-AC3B-815A15AF409F}" name="Application Type (New, Renewal, Transition)"/>
    <tableColumn id="15" xr3:uid="{6D294BD8-6477-42E6-88B0-567AD5937970}" name="Status (Accepted/ Rejected/Reallocated)"/>
    <tableColumn id="14" xr3:uid="{F45D0DA2-3E18-4FE1-A97B-D205EDC1E41A}" name="Funding Source"/>
    <tableColumn id="11" xr3:uid="{34FFF6F7-9E8E-4CBE-A67E-9191C60E5833}" name="Reason for Rejection" dataDxfId="3"/>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J2" dT="2024-07-26T17:37:28.08" personId="{0B1CA5CC-41DF-44A6-84AA-1B6C43AB0E42}" id="{A94AD84D-F949-46D9-BE67-E053E7AD7965}">
    <text>Formula for scores: ((Performance Points Earned (Column H) / Performance Points Available (Column G) * 100) + (Bonus Points Earned (Column I))) = Final Score (Column J)</text>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2BC48-0CDE-46B0-AD2E-4AAD0E6BFC2B}">
  <sheetPr>
    <tabColor rgb="FF00B050"/>
    <pageSetUpPr fitToPage="1"/>
  </sheetPr>
  <dimension ref="A1:Q47"/>
  <sheetViews>
    <sheetView tabSelected="1" topLeftCell="A2" zoomScaleNormal="100" workbookViewId="0">
      <selection activeCell="P9" sqref="P9"/>
    </sheetView>
  </sheetViews>
  <sheetFormatPr defaultColWidth="8.7109375" defaultRowHeight="15" x14ac:dyDescent="0.25"/>
  <cols>
    <col min="1" max="1" width="16.28515625" style="55" customWidth="1"/>
    <col min="2" max="2" width="23.7109375" style="55" customWidth="1"/>
    <col min="3" max="3" width="9.5703125" style="55" customWidth="1"/>
    <col min="4" max="4" width="33.140625" style="55" customWidth="1"/>
    <col min="5" max="5" width="14.85546875" style="55" customWidth="1"/>
    <col min="6" max="7" width="13.42578125" style="55" customWidth="1"/>
    <col min="8" max="8" width="12.5703125" style="55" customWidth="1"/>
    <col min="9" max="9" width="9.85546875" style="55" customWidth="1"/>
    <col min="10" max="10" width="9.42578125" style="55" customWidth="1"/>
    <col min="11" max="11" width="11.7109375" style="55" customWidth="1"/>
    <col min="12" max="12" width="12.5703125" style="55" customWidth="1"/>
    <col min="13" max="13" width="14.28515625" style="55" customWidth="1"/>
    <col min="14" max="14" width="14" style="55" customWidth="1"/>
    <col min="15" max="15" width="14.5703125" style="55" customWidth="1"/>
    <col min="16" max="16" width="67.28515625" style="55" customWidth="1"/>
    <col min="17" max="18" width="66.85546875" style="55" customWidth="1"/>
    <col min="19" max="19" width="10.5703125" style="55" customWidth="1"/>
    <col min="20" max="16384" width="8.7109375" style="55"/>
  </cols>
  <sheetData>
    <row r="1" spans="1:17" s="39" customFormat="1" ht="18" customHeight="1" thickBot="1" x14ac:dyDescent="0.3">
      <c r="A1" s="153" t="s">
        <v>26</v>
      </c>
      <c r="B1" s="154"/>
      <c r="C1" s="154"/>
      <c r="D1" s="154"/>
      <c r="E1" s="154"/>
      <c r="F1" s="154"/>
      <c r="G1" s="154"/>
      <c r="H1" s="154"/>
      <c r="I1" s="154"/>
      <c r="J1" s="154"/>
      <c r="K1" s="154"/>
      <c r="L1" s="154"/>
      <c r="M1" s="154"/>
      <c r="N1" s="154"/>
      <c r="O1" s="154"/>
    </row>
    <row r="2" spans="1:17" s="44" customFormat="1" ht="65.25" customHeight="1" thickBot="1" x14ac:dyDescent="0.3">
      <c r="A2" s="40" t="s">
        <v>0</v>
      </c>
      <c r="B2" s="40" t="s">
        <v>13</v>
      </c>
      <c r="C2" s="40" t="s">
        <v>1</v>
      </c>
      <c r="D2" s="87" t="s">
        <v>18</v>
      </c>
      <c r="E2" s="40" t="s">
        <v>22</v>
      </c>
      <c r="F2" s="40" t="s">
        <v>12</v>
      </c>
      <c r="G2" s="40" t="s">
        <v>14</v>
      </c>
      <c r="H2" s="41" t="s">
        <v>15</v>
      </c>
      <c r="I2" s="42" t="s">
        <v>16</v>
      </c>
      <c r="J2" s="58" t="s">
        <v>24</v>
      </c>
      <c r="K2" s="43" t="s">
        <v>23</v>
      </c>
      <c r="L2" s="43" t="s">
        <v>91</v>
      </c>
      <c r="M2" s="43" t="s">
        <v>64</v>
      </c>
      <c r="N2" s="43" t="s">
        <v>65</v>
      </c>
      <c r="O2" s="43" t="s">
        <v>66</v>
      </c>
    </row>
    <row r="3" spans="1:17" s="39" customFormat="1" ht="15.75" thickBot="1" x14ac:dyDescent="0.3">
      <c r="A3" s="27" t="s">
        <v>10</v>
      </c>
      <c r="B3" s="63"/>
      <c r="C3" s="28"/>
      <c r="D3" s="29"/>
      <c r="E3" s="30"/>
      <c r="F3" s="30"/>
      <c r="G3" s="26"/>
      <c r="H3" s="26"/>
      <c r="I3" s="26"/>
      <c r="J3" s="31"/>
      <c r="K3" s="66"/>
      <c r="L3" s="66"/>
      <c r="M3" s="66"/>
      <c r="N3" s="66"/>
      <c r="O3" s="45"/>
    </row>
    <row r="4" spans="1:17" s="39" customFormat="1" ht="30" x14ac:dyDescent="0.25">
      <c r="A4" s="69" t="s">
        <v>31</v>
      </c>
      <c r="B4" s="69" t="s">
        <v>32</v>
      </c>
      <c r="C4" s="46" t="s">
        <v>33</v>
      </c>
      <c r="D4" s="47" t="s">
        <v>34</v>
      </c>
      <c r="E4" s="48">
        <v>425414</v>
      </c>
      <c r="F4" s="48">
        <v>0</v>
      </c>
      <c r="G4" s="49">
        <v>100</v>
      </c>
      <c r="H4" s="49">
        <v>91</v>
      </c>
      <c r="I4" s="61">
        <v>2.4700000000000002</v>
      </c>
      <c r="J4" s="59">
        <v>0.93469999999999998</v>
      </c>
      <c r="K4" s="25">
        <v>1</v>
      </c>
      <c r="L4" s="25" t="s">
        <v>30</v>
      </c>
      <c r="M4" s="25" t="s">
        <v>29</v>
      </c>
      <c r="N4" s="25" t="s">
        <v>68</v>
      </c>
      <c r="O4" s="25" t="s">
        <v>2</v>
      </c>
    </row>
    <row r="5" spans="1:17" s="39" customFormat="1" ht="30" x14ac:dyDescent="0.25">
      <c r="A5" s="69" t="s">
        <v>35</v>
      </c>
      <c r="B5" s="69" t="s">
        <v>36</v>
      </c>
      <c r="C5" s="46" t="s">
        <v>37</v>
      </c>
      <c r="D5" s="47" t="s">
        <v>38</v>
      </c>
      <c r="E5" s="48">
        <v>358865</v>
      </c>
      <c r="F5" s="48">
        <v>0</v>
      </c>
      <c r="G5" s="49">
        <v>100</v>
      </c>
      <c r="H5" s="49">
        <v>85</v>
      </c>
      <c r="I5" s="61">
        <v>3.09</v>
      </c>
      <c r="J5" s="59">
        <v>0.88090000000000002</v>
      </c>
      <c r="K5" s="17">
        <v>2</v>
      </c>
      <c r="L5" s="17" t="s">
        <v>30</v>
      </c>
      <c r="M5" s="25" t="s">
        <v>29</v>
      </c>
      <c r="N5" s="25" t="s">
        <v>68</v>
      </c>
      <c r="O5" s="25" t="s">
        <v>2</v>
      </c>
    </row>
    <row r="6" spans="1:17" s="39" customFormat="1" ht="30" x14ac:dyDescent="0.25">
      <c r="A6" s="68" t="s">
        <v>28</v>
      </c>
      <c r="B6" s="68" t="s">
        <v>25</v>
      </c>
      <c r="C6" s="50" t="s">
        <v>27</v>
      </c>
      <c r="D6" s="21" t="s">
        <v>5</v>
      </c>
      <c r="E6" s="138">
        <v>41480</v>
      </c>
      <c r="F6" s="22">
        <v>0</v>
      </c>
      <c r="G6" s="23" t="s">
        <v>2</v>
      </c>
      <c r="H6" s="23" t="s">
        <v>2</v>
      </c>
      <c r="I6" s="23" t="s">
        <v>2</v>
      </c>
      <c r="J6" s="60" t="s">
        <v>2</v>
      </c>
      <c r="K6" s="17">
        <v>3</v>
      </c>
      <c r="L6" s="17" t="s">
        <v>30</v>
      </c>
      <c r="M6" s="25" t="s">
        <v>29</v>
      </c>
      <c r="N6" s="25" t="s">
        <v>68</v>
      </c>
      <c r="O6" s="25" t="s">
        <v>2</v>
      </c>
    </row>
    <row r="7" spans="1:17" s="39" customFormat="1" ht="30" x14ac:dyDescent="0.25">
      <c r="A7" s="68" t="s">
        <v>39</v>
      </c>
      <c r="B7" s="50" t="s">
        <v>40</v>
      </c>
      <c r="C7" s="50" t="s">
        <v>33</v>
      </c>
      <c r="D7" s="136" t="s">
        <v>34</v>
      </c>
      <c r="E7" s="22">
        <v>246093</v>
      </c>
      <c r="F7" s="137">
        <v>0</v>
      </c>
      <c r="G7" s="23">
        <v>100</v>
      </c>
      <c r="H7" s="23">
        <v>84</v>
      </c>
      <c r="I7" s="62">
        <v>1.48</v>
      </c>
      <c r="J7" s="60">
        <v>0.8548</v>
      </c>
      <c r="K7" s="17">
        <v>4</v>
      </c>
      <c r="L7" s="17" t="s">
        <v>30</v>
      </c>
      <c r="M7" s="25" t="s">
        <v>29</v>
      </c>
      <c r="N7" s="25" t="s">
        <v>68</v>
      </c>
      <c r="O7" s="25" t="s">
        <v>2</v>
      </c>
    </row>
    <row r="8" spans="1:17" s="39" customFormat="1" ht="15.75" thickBot="1" x14ac:dyDescent="0.3">
      <c r="A8" s="76" t="s">
        <v>3</v>
      </c>
      <c r="B8" s="76"/>
      <c r="C8" s="3"/>
      <c r="D8" s="4"/>
      <c r="E8" s="139">
        <f>SUM(E4:E7)</f>
        <v>1071852</v>
      </c>
      <c r="F8" s="5">
        <f>SUM(F4:F7)</f>
        <v>0</v>
      </c>
      <c r="G8" s="6"/>
      <c r="H8" s="6"/>
      <c r="I8" s="15"/>
      <c r="J8" s="18"/>
      <c r="K8" s="80"/>
      <c r="L8" s="80"/>
      <c r="M8" s="80"/>
      <c r="N8" s="80"/>
      <c r="O8" s="77"/>
    </row>
    <row r="9" spans="1:17" s="1" customFormat="1" ht="15.75" thickBot="1" x14ac:dyDescent="0.3">
      <c r="A9" s="32" t="s">
        <v>11</v>
      </c>
      <c r="B9" s="64"/>
      <c r="C9" s="33"/>
      <c r="D9" s="34"/>
      <c r="E9" s="35"/>
      <c r="F9" s="35"/>
      <c r="G9" s="36"/>
      <c r="H9" s="36"/>
      <c r="I9" s="36"/>
      <c r="J9" s="37"/>
      <c r="K9" s="65"/>
      <c r="L9" s="65"/>
      <c r="M9" s="65"/>
      <c r="N9" s="65"/>
      <c r="O9" s="38"/>
      <c r="P9" s="2"/>
      <c r="Q9" s="2"/>
    </row>
    <row r="10" spans="1:17" s="1" customFormat="1" ht="30" x14ac:dyDescent="0.25">
      <c r="A10" s="68" t="s">
        <v>39</v>
      </c>
      <c r="B10" s="50" t="s">
        <v>40</v>
      </c>
      <c r="C10" s="50" t="s">
        <v>33</v>
      </c>
      <c r="D10" s="21" t="s">
        <v>34</v>
      </c>
      <c r="E10" s="22">
        <v>774</v>
      </c>
      <c r="F10" s="22">
        <v>0</v>
      </c>
      <c r="G10" s="23">
        <v>100</v>
      </c>
      <c r="H10" s="23">
        <v>84</v>
      </c>
      <c r="I10" s="62">
        <v>1.48</v>
      </c>
      <c r="J10" s="60">
        <v>0.8548</v>
      </c>
      <c r="K10" s="17">
        <v>4</v>
      </c>
      <c r="L10" s="17" t="s">
        <v>30</v>
      </c>
      <c r="M10" s="25" t="s">
        <v>29</v>
      </c>
      <c r="N10" s="25" t="s">
        <v>68</v>
      </c>
      <c r="O10" s="25" t="s">
        <v>2</v>
      </c>
      <c r="P10" s="2"/>
      <c r="Q10" s="2"/>
    </row>
    <row r="11" spans="1:17" s="1" customFormat="1" ht="30" x14ac:dyDescent="0.25">
      <c r="A11" s="68" t="s">
        <v>41</v>
      </c>
      <c r="B11" s="68" t="s">
        <v>42</v>
      </c>
      <c r="C11" s="50" t="s">
        <v>37</v>
      </c>
      <c r="D11" s="21" t="s">
        <v>93</v>
      </c>
      <c r="E11" s="102">
        <v>0</v>
      </c>
      <c r="F11" s="144">
        <v>-496153</v>
      </c>
      <c r="G11" s="23" t="s">
        <v>2</v>
      </c>
      <c r="H11" s="23" t="s">
        <v>2</v>
      </c>
      <c r="I11" s="123" t="s">
        <v>2</v>
      </c>
      <c r="J11" s="124" t="s">
        <v>2</v>
      </c>
      <c r="K11" s="25" t="s">
        <v>82</v>
      </c>
      <c r="L11" s="25" t="s">
        <v>2</v>
      </c>
      <c r="M11" s="147" t="s">
        <v>84</v>
      </c>
      <c r="N11" s="132" t="s">
        <v>2</v>
      </c>
      <c r="O11" s="128" t="s">
        <v>2</v>
      </c>
      <c r="P11" s="2"/>
      <c r="Q11" s="2"/>
    </row>
    <row r="12" spans="1:17" s="1" customFormat="1" ht="30.75" customHeight="1" x14ac:dyDescent="0.25">
      <c r="A12" s="101" t="s">
        <v>2</v>
      </c>
      <c r="B12" s="21" t="s">
        <v>87</v>
      </c>
      <c r="C12" s="50" t="s">
        <v>51</v>
      </c>
      <c r="D12" s="21" t="s">
        <v>93</v>
      </c>
      <c r="E12" s="102">
        <v>496153</v>
      </c>
      <c r="F12" s="102">
        <v>496153</v>
      </c>
      <c r="G12" s="23">
        <v>124</v>
      </c>
      <c r="H12" s="23">
        <v>115.5</v>
      </c>
      <c r="I12" s="62" t="s">
        <v>2</v>
      </c>
      <c r="J12" s="145">
        <f>Table2033[[#This Row],[Performance Points Earned]]/Table2033[[#This Row],[Performance Points Available*]]</f>
        <v>0.93145161290322576</v>
      </c>
      <c r="K12" s="150">
        <v>5</v>
      </c>
      <c r="L12" s="151" t="s">
        <v>92</v>
      </c>
      <c r="M12" s="151" t="s">
        <v>29</v>
      </c>
      <c r="N12" s="149" t="s">
        <v>85</v>
      </c>
      <c r="O12" s="128" t="s">
        <v>2</v>
      </c>
      <c r="P12" s="2"/>
      <c r="Q12" s="2"/>
    </row>
    <row r="13" spans="1:17" s="1" customFormat="1" ht="30" x14ac:dyDescent="0.25">
      <c r="A13" s="101" t="s">
        <v>43</v>
      </c>
      <c r="B13" s="68" t="s">
        <v>44</v>
      </c>
      <c r="C13" s="50" t="s">
        <v>37</v>
      </c>
      <c r="D13" s="21" t="s">
        <v>45</v>
      </c>
      <c r="E13" s="22">
        <v>0</v>
      </c>
      <c r="F13" s="144">
        <v>-217641</v>
      </c>
      <c r="G13" s="23" t="s">
        <v>2</v>
      </c>
      <c r="H13" s="23" t="s">
        <v>2</v>
      </c>
      <c r="I13" s="123" t="s">
        <v>2</v>
      </c>
      <c r="J13" s="148" t="s">
        <v>2</v>
      </c>
      <c r="K13" s="152" t="s">
        <v>82</v>
      </c>
      <c r="L13" s="150" t="s">
        <v>2</v>
      </c>
      <c r="M13" s="151" t="s">
        <v>84</v>
      </c>
      <c r="N13" s="146" t="s">
        <v>2</v>
      </c>
      <c r="O13" s="128" t="s">
        <v>2</v>
      </c>
      <c r="P13" s="2"/>
      <c r="Q13" s="2"/>
    </row>
    <row r="14" spans="1:17" s="1" customFormat="1" ht="45" x14ac:dyDescent="0.25">
      <c r="A14" s="101" t="s">
        <v>2</v>
      </c>
      <c r="B14" s="21" t="s">
        <v>90</v>
      </c>
      <c r="C14" s="50" t="s">
        <v>57</v>
      </c>
      <c r="D14" s="21" t="s">
        <v>54</v>
      </c>
      <c r="E14" s="22">
        <v>263000</v>
      </c>
      <c r="F14" s="102">
        <v>217641</v>
      </c>
      <c r="G14" s="23">
        <v>92</v>
      </c>
      <c r="H14" s="103">
        <v>81.75</v>
      </c>
      <c r="I14" s="104" t="s">
        <v>2</v>
      </c>
      <c r="J14" s="145">
        <v>0.88859999999999995</v>
      </c>
      <c r="K14" s="126">
        <v>6</v>
      </c>
      <c r="L14" s="128" t="s">
        <v>52</v>
      </c>
      <c r="M14" s="25" t="s">
        <v>29</v>
      </c>
      <c r="N14" s="141" t="s">
        <v>69</v>
      </c>
      <c r="O14" s="128" t="s">
        <v>2</v>
      </c>
      <c r="P14" s="2"/>
      <c r="Q14" s="2"/>
    </row>
    <row r="15" spans="1:17" s="1" customFormat="1" x14ac:dyDescent="0.25">
      <c r="A15" s="101" t="s">
        <v>2</v>
      </c>
      <c r="B15" s="21" t="s">
        <v>86</v>
      </c>
      <c r="C15" s="50" t="s">
        <v>58</v>
      </c>
      <c r="D15" s="21" t="s">
        <v>94</v>
      </c>
      <c r="E15" s="22">
        <v>235600</v>
      </c>
      <c r="F15" s="102">
        <v>0</v>
      </c>
      <c r="G15" s="103">
        <v>124</v>
      </c>
      <c r="H15" s="103">
        <v>99.5</v>
      </c>
      <c r="I15" s="104" t="s">
        <v>2</v>
      </c>
      <c r="J15" s="60">
        <v>0.8024</v>
      </c>
      <c r="K15" s="127">
        <v>7</v>
      </c>
      <c r="L15" s="126" t="s">
        <v>52</v>
      </c>
      <c r="M15" s="128" t="s">
        <v>29</v>
      </c>
      <c r="N15" s="133" t="s">
        <v>71</v>
      </c>
      <c r="O15" s="128" t="s">
        <v>2</v>
      </c>
      <c r="P15" s="2"/>
      <c r="Q15" s="2"/>
    </row>
    <row r="16" spans="1:17" s="39" customFormat="1" x14ac:dyDescent="0.25">
      <c r="A16" s="101" t="s">
        <v>2</v>
      </c>
      <c r="B16" s="21" t="s">
        <v>89</v>
      </c>
      <c r="C16" s="50" t="s">
        <v>51</v>
      </c>
      <c r="D16" s="21" t="s">
        <v>55</v>
      </c>
      <c r="E16" s="102">
        <v>250000</v>
      </c>
      <c r="F16" s="105">
        <v>0</v>
      </c>
      <c r="G16" s="106">
        <v>124</v>
      </c>
      <c r="H16" s="106">
        <v>97.5</v>
      </c>
      <c r="I16" s="104" t="s">
        <v>2</v>
      </c>
      <c r="J16" s="60">
        <v>0.7863</v>
      </c>
      <c r="K16" s="128">
        <v>8</v>
      </c>
      <c r="L16" s="127" t="s">
        <v>52</v>
      </c>
      <c r="M16" s="128" t="s">
        <v>53</v>
      </c>
      <c r="N16" s="128" t="s">
        <v>70</v>
      </c>
      <c r="O16" s="25" t="s">
        <v>2</v>
      </c>
    </row>
    <row r="17" spans="1:16" s="39" customFormat="1" ht="45" x14ac:dyDescent="0.25">
      <c r="A17" s="101" t="s">
        <v>2</v>
      </c>
      <c r="B17" s="142" t="s">
        <v>88</v>
      </c>
      <c r="C17" s="50" t="s">
        <v>59</v>
      </c>
      <c r="D17" s="21" t="s">
        <v>56</v>
      </c>
      <c r="E17" s="22">
        <v>213852</v>
      </c>
      <c r="F17" s="105"/>
      <c r="G17" s="103">
        <v>98</v>
      </c>
      <c r="H17" s="103">
        <v>76.5</v>
      </c>
      <c r="I17" s="104" t="s">
        <v>2</v>
      </c>
      <c r="J17" s="60">
        <f>Table2033[[#This Row],[Performance Points Earned]]/Table2033[[#This Row],[Performance Points Available*]]</f>
        <v>0.78061224489795922</v>
      </c>
      <c r="K17" s="140">
        <v>9</v>
      </c>
      <c r="L17" s="126" t="s">
        <v>52</v>
      </c>
      <c r="M17" s="131" t="s">
        <v>29</v>
      </c>
      <c r="N17" s="141" t="s">
        <v>70</v>
      </c>
      <c r="O17" s="128" t="s">
        <v>2</v>
      </c>
    </row>
    <row r="18" spans="1:16" s="39" customFormat="1" ht="30" x14ac:dyDescent="0.25">
      <c r="A18" s="101" t="s">
        <v>2</v>
      </c>
      <c r="B18" s="21" t="s">
        <v>62</v>
      </c>
      <c r="C18" s="50" t="s">
        <v>51</v>
      </c>
      <c r="D18" s="21" t="s">
        <v>61</v>
      </c>
      <c r="E18" s="22" t="s">
        <v>2</v>
      </c>
      <c r="F18" s="107">
        <v>0</v>
      </c>
      <c r="G18" s="103">
        <v>124</v>
      </c>
      <c r="H18" s="103">
        <v>86.5</v>
      </c>
      <c r="I18" s="125" t="s">
        <v>2</v>
      </c>
      <c r="J18" s="60">
        <v>0.69750000000000001</v>
      </c>
      <c r="K18" s="127" t="s">
        <v>82</v>
      </c>
      <c r="L18" s="126" t="s">
        <v>52</v>
      </c>
      <c r="M18" s="126" t="s">
        <v>60</v>
      </c>
      <c r="N18" s="128" t="s">
        <v>2</v>
      </c>
      <c r="O18" s="135" t="s">
        <v>67</v>
      </c>
      <c r="P18" s="134"/>
    </row>
    <row r="19" spans="1:16" s="39" customFormat="1" ht="45" x14ac:dyDescent="0.25">
      <c r="A19" s="101" t="s">
        <v>2</v>
      </c>
      <c r="B19" s="143" t="s">
        <v>63</v>
      </c>
      <c r="C19" s="46" t="s">
        <v>59</v>
      </c>
      <c r="D19" s="47" t="s">
        <v>61</v>
      </c>
      <c r="E19" s="48" t="s">
        <v>2</v>
      </c>
      <c r="F19" s="108">
        <v>0</v>
      </c>
      <c r="G19" s="109">
        <v>98</v>
      </c>
      <c r="H19" s="109">
        <v>67.75</v>
      </c>
      <c r="I19" s="104" t="s">
        <v>2</v>
      </c>
      <c r="J19" s="59">
        <v>0.69130000000000003</v>
      </c>
      <c r="K19" s="128" t="s">
        <v>82</v>
      </c>
      <c r="L19" s="127" t="s">
        <v>52</v>
      </c>
      <c r="M19" s="126" t="s">
        <v>60</v>
      </c>
      <c r="N19" s="126" t="s">
        <v>2</v>
      </c>
      <c r="O19" s="131" t="s">
        <v>67</v>
      </c>
      <c r="P19" s="134"/>
    </row>
    <row r="20" spans="1:16" s="39" customFormat="1" ht="15.75" thickBot="1" x14ac:dyDescent="0.3">
      <c r="A20" s="76" t="s">
        <v>3</v>
      </c>
      <c r="B20" s="76"/>
      <c r="C20" s="51"/>
      <c r="D20" s="4"/>
      <c r="E20" s="7">
        <f>SUM(E10:E17)</f>
        <v>1459379</v>
      </c>
      <c r="F20" s="7">
        <f>SUM(F10:F16)</f>
        <v>0</v>
      </c>
      <c r="G20" s="24"/>
      <c r="H20" s="24"/>
      <c r="I20" s="81"/>
      <c r="J20" s="19"/>
      <c r="K20" s="82"/>
      <c r="L20" s="82"/>
      <c r="M20" s="82"/>
      <c r="N20" s="82"/>
      <c r="O20" s="78"/>
    </row>
    <row r="21" spans="1:16" s="39" customFormat="1" x14ac:dyDescent="0.25">
      <c r="A21" s="89" t="s">
        <v>17</v>
      </c>
      <c r="B21" s="85"/>
      <c r="C21" s="90"/>
      <c r="D21" s="91"/>
      <c r="E21" s="92"/>
      <c r="F21" s="93"/>
      <c r="G21" s="94"/>
      <c r="H21" s="94"/>
      <c r="I21" s="95"/>
      <c r="J21" s="86"/>
      <c r="K21" s="96"/>
      <c r="L21" s="99"/>
      <c r="M21" s="99"/>
      <c r="N21" s="99"/>
      <c r="O21" s="97"/>
    </row>
    <row r="22" spans="1:16" s="39" customFormat="1" ht="39.75" customHeight="1" x14ac:dyDescent="0.25">
      <c r="A22" s="70" t="s">
        <v>4</v>
      </c>
      <c r="B22" s="71" t="s">
        <v>4</v>
      </c>
      <c r="C22" s="72" t="s">
        <v>83</v>
      </c>
      <c r="D22" s="72" t="s">
        <v>5</v>
      </c>
      <c r="E22" s="73">
        <v>169737</v>
      </c>
      <c r="F22" s="73">
        <v>0</v>
      </c>
      <c r="G22" s="74" t="s">
        <v>2</v>
      </c>
      <c r="H22" s="74" t="s">
        <v>2</v>
      </c>
      <c r="I22" s="129" t="s">
        <v>2</v>
      </c>
      <c r="J22" s="130" t="s">
        <v>2</v>
      </c>
      <c r="K22" s="110" t="s">
        <v>82</v>
      </c>
      <c r="L22" s="75" t="s">
        <v>83</v>
      </c>
      <c r="M22" s="75" t="s">
        <v>29</v>
      </c>
      <c r="N22" s="75" t="s">
        <v>4</v>
      </c>
      <c r="O22" s="75" t="s">
        <v>2</v>
      </c>
      <c r="P22" s="98"/>
    </row>
    <row r="23" spans="1:16" s="39" customFormat="1" ht="15.75" thickBot="1" x14ac:dyDescent="0.3">
      <c r="A23" s="79" t="s">
        <v>3</v>
      </c>
      <c r="B23" s="79"/>
      <c r="C23" s="52"/>
      <c r="D23" s="53"/>
      <c r="E23" s="8">
        <f>E22</f>
        <v>169737</v>
      </c>
      <c r="F23" s="8">
        <f>F22</f>
        <v>0</v>
      </c>
      <c r="G23" s="54"/>
      <c r="H23" s="54"/>
      <c r="I23" s="83"/>
      <c r="J23" s="20"/>
      <c r="K23" s="84"/>
      <c r="L23" s="84"/>
      <c r="M23" s="84"/>
      <c r="N23" s="84"/>
      <c r="O23" s="54"/>
    </row>
    <row r="24" spans="1:16" s="39" customFormat="1" ht="16.5" customHeight="1" thickBot="1" x14ac:dyDescent="0.3">
      <c r="A24" s="10" t="s">
        <v>6</v>
      </c>
      <c r="B24" s="11"/>
      <c r="C24" s="11"/>
      <c r="D24" s="13"/>
      <c r="E24" s="9">
        <f>SUM(E23,E20,E8)</f>
        <v>2700968</v>
      </c>
      <c r="F24" s="9">
        <f>SUM(F23,F20,F8)</f>
        <v>0</v>
      </c>
      <c r="G24" s="14" t="s">
        <v>2</v>
      </c>
      <c r="H24" s="16" t="s">
        <v>2</v>
      </c>
      <c r="I24" s="16"/>
      <c r="J24" s="14" t="s">
        <v>2</v>
      </c>
      <c r="K24" s="12"/>
      <c r="L24" s="12"/>
      <c r="M24" s="12"/>
      <c r="N24" s="12"/>
      <c r="O24" s="12"/>
    </row>
    <row r="25" spans="1:16" ht="31.5" customHeight="1" x14ac:dyDescent="0.25">
      <c r="A25" s="156" t="s">
        <v>19</v>
      </c>
      <c r="B25" s="156"/>
      <c r="C25" s="156"/>
      <c r="D25" s="156"/>
      <c r="E25" s="156"/>
      <c r="F25" s="156"/>
      <c r="G25" s="156"/>
      <c r="H25" s="156"/>
      <c r="I25" s="156"/>
      <c r="J25" s="156"/>
      <c r="K25" s="156"/>
      <c r="L25" s="156"/>
      <c r="M25" s="156"/>
      <c r="N25" s="156"/>
      <c r="O25" s="156"/>
      <c r="P25" s="39"/>
    </row>
    <row r="26" spans="1:16" s="56" customFormat="1" ht="30" customHeight="1" x14ac:dyDescent="0.2">
      <c r="A26" s="155" t="s">
        <v>20</v>
      </c>
      <c r="B26" s="155"/>
      <c r="C26" s="155"/>
      <c r="D26" s="155"/>
      <c r="E26" s="155"/>
      <c r="F26" s="155"/>
      <c r="G26" s="155"/>
      <c r="H26" s="155"/>
      <c r="I26" s="155"/>
      <c r="J26" s="155"/>
      <c r="K26" s="155"/>
      <c r="L26" s="155"/>
      <c r="M26" s="155"/>
      <c r="N26" s="155"/>
      <c r="O26" s="155"/>
    </row>
    <row r="27" spans="1:16" s="56" customFormat="1" ht="47.25" customHeight="1" x14ac:dyDescent="0.2">
      <c r="A27" s="157" t="s">
        <v>81</v>
      </c>
      <c r="B27" s="157"/>
      <c r="C27" s="157"/>
      <c r="D27" s="157"/>
      <c r="E27" s="157"/>
      <c r="F27" s="157"/>
      <c r="G27" s="157"/>
      <c r="H27" s="157"/>
      <c r="I27" s="157"/>
      <c r="J27" s="157"/>
      <c r="K27" s="157"/>
      <c r="L27" s="157"/>
      <c r="M27" s="157"/>
      <c r="N27" s="157"/>
      <c r="O27" s="157"/>
    </row>
    <row r="28" spans="1:16" s="56" customFormat="1" ht="15.6" customHeight="1" x14ac:dyDescent="0.25">
      <c r="A28" s="155" t="s">
        <v>21</v>
      </c>
      <c r="B28" s="155"/>
      <c r="C28" s="155"/>
      <c r="D28" s="155"/>
      <c r="E28" s="55"/>
      <c r="F28" s="55"/>
      <c r="G28" s="55"/>
      <c r="H28" s="55"/>
      <c r="I28" s="55"/>
      <c r="J28" s="55"/>
      <c r="K28" s="55"/>
      <c r="L28" s="55"/>
      <c r="M28" s="55"/>
      <c r="N28" s="55"/>
      <c r="O28" s="55"/>
    </row>
    <row r="29" spans="1:16" s="56" customFormat="1" ht="24.95" customHeight="1" x14ac:dyDescent="0.25">
      <c r="A29" s="120" t="s">
        <v>72</v>
      </c>
      <c r="B29" s="100"/>
      <c r="C29" s="111"/>
      <c r="D29" s="88"/>
      <c r="E29" s="112"/>
      <c r="F29" s="55"/>
      <c r="G29" s="55"/>
      <c r="H29" s="55"/>
      <c r="I29" s="55"/>
      <c r="J29" s="55"/>
      <c r="K29" s="55"/>
      <c r="L29" s="55"/>
      <c r="M29" s="55"/>
      <c r="N29" s="55"/>
      <c r="O29" s="55"/>
    </row>
    <row r="30" spans="1:16" x14ac:dyDescent="0.25">
      <c r="A30" s="57" t="s">
        <v>8</v>
      </c>
      <c r="B30" s="67">
        <v>1786420</v>
      </c>
      <c r="C30" s="113"/>
      <c r="D30" s="88" t="s">
        <v>46</v>
      </c>
    </row>
    <row r="31" spans="1:16" x14ac:dyDescent="0.25">
      <c r="A31" s="57" t="s">
        <v>9</v>
      </c>
      <c r="B31" s="67">
        <v>1071852</v>
      </c>
      <c r="C31" s="114"/>
      <c r="D31" s="88" t="s">
        <v>47</v>
      </c>
    </row>
    <row r="32" spans="1:16" x14ac:dyDescent="0.25">
      <c r="A32" s="57" t="s">
        <v>7</v>
      </c>
      <c r="B32" s="67">
        <f>B33+B36</f>
        <v>1902727</v>
      </c>
      <c r="D32" s="39" t="s">
        <v>48</v>
      </c>
    </row>
    <row r="33" spans="1:4" ht="45" x14ac:dyDescent="0.25">
      <c r="A33" s="115" t="s">
        <v>73</v>
      </c>
      <c r="B33" s="67">
        <f>B34+B35</f>
        <v>1223779</v>
      </c>
      <c r="D33" s="39"/>
    </row>
    <row r="34" spans="1:4" x14ac:dyDescent="0.25">
      <c r="A34" s="116" t="s">
        <v>74</v>
      </c>
      <c r="B34" s="67">
        <v>714568</v>
      </c>
      <c r="D34" s="55" t="s">
        <v>50</v>
      </c>
    </row>
    <row r="35" spans="1:4" ht="15.6" customHeight="1" x14ac:dyDescent="0.25">
      <c r="A35" s="116" t="s">
        <v>70</v>
      </c>
      <c r="B35" s="67">
        <v>509211</v>
      </c>
      <c r="D35" s="55" t="s">
        <v>49</v>
      </c>
    </row>
    <row r="36" spans="1:4" ht="14.45" customHeight="1" x14ac:dyDescent="0.25">
      <c r="A36" s="115" t="s">
        <v>71</v>
      </c>
      <c r="B36" s="67">
        <v>678948</v>
      </c>
    </row>
    <row r="37" spans="1:4" ht="15" customHeight="1" x14ac:dyDescent="0.25"/>
    <row r="38" spans="1:4" ht="51" customHeight="1" x14ac:dyDescent="0.25">
      <c r="A38" s="121" t="s">
        <v>75</v>
      </c>
    </row>
    <row r="39" spans="1:4" x14ac:dyDescent="0.25">
      <c r="B39" s="117" t="s">
        <v>76</v>
      </c>
      <c r="D39" s="117" t="s">
        <v>80</v>
      </c>
    </row>
    <row r="40" spans="1:4" x14ac:dyDescent="0.25">
      <c r="A40" s="57" t="s">
        <v>9</v>
      </c>
      <c r="B40" s="118">
        <f>SUM(E4:E7)</f>
        <v>1071852</v>
      </c>
      <c r="D40" s="122">
        <f>B31-B40</f>
        <v>0</v>
      </c>
    </row>
    <row r="41" spans="1:4" x14ac:dyDescent="0.25">
      <c r="A41" s="57" t="s">
        <v>7</v>
      </c>
      <c r="B41" s="67">
        <f>SUM(B43:B46)</f>
        <v>963226</v>
      </c>
      <c r="D41" s="122">
        <f>B32-B41</f>
        <v>939501</v>
      </c>
    </row>
    <row r="42" spans="1:4" ht="45" x14ac:dyDescent="0.25">
      <c r="A42" s="115" t="s">
        <v>73</v>
      </c>
      <c r="B42" s="67">
        <f>SUM(B43:B45)</f>
        <v>727626</v>
      </c>
      <c r="D42" s="122">
        <f>B33-B42</f>
        <v>496153</v>
      </c>
    </row>
    <row r="43" spans="1:4" ht="25.5" x14ac:dyDescent="0.25">
      <c r="A43" s="116" t="s">
        <v>77</v>
      </c>
      <c r="B43" s="67">
        <f>E10</f>
        <v>774</v>
      </c>
      <c r="D43" s="122"/>
    </row>
    <row r="44" spans="1:4" ht="25.5" x14ac:dyDescent="0.25">
      <c r="A44" s="116" t="s">
        <v>78</v>
      </c>
      <c r="B44" s="67">
        <f>E11</f>
        <v>0</v>
      </c>
      <c r="D44" s="122"/>
    </row>
    <row r="45" spans="1:4" ht="38.25" x14ac:dyDescent="0.25">
      <c r="A45" s="116" t="s">
        <v>79</v>
      </c>
      <c r="B45" s="67">
        <f>E14+E16+E17</f>
        <v>726852</v>
      </c>
      <c r="D45" s="122"/>
    </row>
    <row r="46" spans="1:4" x14ac:dyDescent="0.25">
      <c r="A46" s="119" t="s">
        <v>71</v>
      </c>
      <c r="B46" s="67">
        <f>E15</f>
        <v>235600</v>
      </c>
      <c r="D46" s="122">
        <f>B36-B46</f>
        <v>443348</v>
      </c>
    </row>
    <row r="47" spans="1:4" x14ac:dyDescent="0.25">
      <c r="B47" s="112"/>
    </row>
  </sheetData>
  <mergeCells count="5">
    <mergeCell ref="A1:O1"/>
    <mergeCell ref="A28:D28"/>
    <mergeCell ref="A25:O25"/>
    <mergeCell ref="A26:O26"/>
    <mergeCell ref="A27:O27"/>
  </mergeCells>
  <conditionalFormatting sqref="A10 A11:B19">
    <cfRule type="expression" dxfId="2" priority="1">
      <formula>(#REF!&gt;1)</formula>
    </cfRule>
  </conditionalFormatting>
  <conditionalFormatting sqref="A4:B6 A7">
    <cfRule type="expression" dxfId="1" priority="2">
      <formula>(#REF!&gt;1)</formula>
    </cfRule>
  </conditionalFormatting>
  <conditionalFormatting sqref="A9:B9 A21:B23 A25">
    <cfRule type="expression" dxfId="0" priority="3">
      <formula>(#REF!&gt;1)</formula>
    </cfRule>
  </conditionalFormatting>
  <pageMargins left="0.25" right="0.25" top="0.75" bottom="0.75" header="0.3" footer="0.3"/>
  <pageSetup scale="60" fitToHeight="0" orientation="landscape" r:id="rId1"/>
  <rowBreaks count="1" manualBreakCount="1">
    <brk id="24" max="14" man="1"/>
  </rowBreaks>
  <ignoredErrors>
    <ignoredError sqref="E24:F24 F20" unlockedFormula="1"/>
  </ignoredErrors>
  <legacy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89CAC06412D40449E9E5853AE03A642" ma:contentTypeVersion="7" ma:contentTypeDescription="Create a new document." ma:contentTypeScope="" ma:versionID="ac3a26990d5c528a9bb10326da4ec9fc">
  <xsd:schema xmlns:xsd="http://www.w3.org/2001/XMLSchema" xmlns:xs="http://www.w3.org/2001/XMLSchema" xmlns:p="http://schemas.microsoft.com/office/2006/metadata/properties" xmlns:ns2="70c577c4-1391-4527-9c2c-4808d385f402" xmlns:ns3="bb33ca94-efdd-4ebe-8bb0-b839f2ef5d6c" targetNamespace="http://schemas.microsoft.com/office/2006/metadata/properties" ma:root="true" ma:fieldsID="41604020ef5f4ece0978d5a0c77d12a1" ns2:_="" ns3:_="">
    <xsd:import namespace="70c577c4-1391-4527-9c2c-4808d385f402"/>
    <xsd:import namespace="bb33ca94-efdd-4ebe-8bb0-b839f2ef5d6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c577c4-1391-4527-9c2c-4808d385f4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b33ca94-efdd-4ebe-8bb0-b839f2ef5d6c"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C73D08-4627-4BCA-9747-9965748C922D}">
  <ds:schemaRefs>
    <ds:schemaRef ds:uri="http://schemas.microsoft.com/sharepoint/v3/contenttype/forms"/>
  </ds:schemaRefs>
</ds:datastoreItem>
</file>

<file path=customXml/itemProps2.xml><?xml version="1.0" encoding="utf-8"?>
<ds:datastoreItem xmlns:ds="http://schemas.openxmlformats.org/officeDocument/2006/customXml" ds:itemID="{B75A7536-0330-4DC2-A4EB-36ACE4E6A7B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5F0C6B39-67C4-408B-8D60-9457BF895B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c577c4-1391-4527-9c2c-4808d385f402"/>
    <ds:schemaRef ds:uri="bb33ca94-efdd-4ebe-8bb0-b839f2ef5d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FINAL</vt:lpstr>
      <vt:lpstr>FINAL!Print_Area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LaPatra, Alicia</dc:creator>
  <cp:keywords/>
  <dc:description/>
  <cp:lastModifiedBy>Biller, Samantha L.</cp:lastModifiedBy>
  <cp:revision/>
  <cp:lastPrinted>2026-09-29T15:03:49Z</cp:lastPrinted>
  <dcterms:created xsi:type="dcterms:W3CDTF">2021-10-12T18:39:56Z</dcterms:created>
  <dcterms:modified xsi:type="dcterms:W3CDTF">2026-09-29T15:04:00Z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0x010100789CAC06412D40449E9E5853AE03A642</vt:lpwstr>
  </property>
</Properties>
</file>